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2" yWindow="36" windowWidth="12000" windowHeight="9660"/>
  </bookViews>
  <sheets>
    <sheet name="Matrix" sheetId="1" r:id="rId1"/>
    <sheet name="Narrative" sheetId="5" r:id="rId2"/>
  </sheets>
  <definedNames>
    <definedName name="_xlnm.Print_Titles" localSheetId="0">Matrix!$1:$5</definedName>
    <definedName name="_xlnm.Print_Titles" localSheetId="1">Narrative!$1:$5</definedName>
    <definedName name="Z_979E1125_330A_42AB_A008_1726AFA16C0C_.wvu.Cols" localSheetId="0" hidden="1">Matrix!$H:$V</definedName>
    <definedName name="Z_979E1125_330A_42AB_A008_1726AFA16C0C_.wvu.PrintTitles" localSheetId="0" hidden="1">Matrix!$1:$5</definedName>
    <definedName name="Z_979E1125_330A_42AB_A008_1726AFA16C0C_.wvu.Rows" localSheetId="0" hidden="1">Matrix!$69:$69,Matrix!$77:$77,Matrix!$90:$90,Matrix!$95:$95</definedName>
  </definedNames>
  <calcPr calcId="125725"/>
  <customWorkbookViews>
    <customWorkbookView name="One Page" guid="{979E1125-330A-42AB-A008-1726AFA16C0C}" maximized="1" xWindow="1" yWindow="1" windowWidth="1600" windowHeight="956" activeSheetId="1"/>
  </customWorkbookViews>
</workbook>
</file>

<file path=xl/calcChain.xml><?xml version="1.0" encoding="utf-8"?>
<calcChain xmlns="http://schemas.openxmlformats.org/spreadsheetml/2006/main">
  <c r="C8" i="5"/>
  <c r="C9"/>
  <c r="C7"/>
  <c r="C6"/>
  <c r="C4"/>
  <c r="H152" i="1" l="1"/>
  <c r="H151"/>
  <c r="H147"/>
  <c r="H148"/>
  <c r="H149"/>
  <c r="H150"/>
  <c r="H146"/>
  <c r="H76"/>
  <c r="F65"/>
  <c r="F114" l="1"/>
  <c r="F108"/>
  <c r="F144" l="1"/>
  <c r="H141"/>
  <c r="H140"/>
  <c r="F93"/>
  <c r="F139" l="1"/>
  <c r="H171"/>
  <c r="I170"/>
  <c r="H170"/>
  <c r="E60"/>
  <c r="H165"/>
  <c r="H164" l="1"/>
  <c r="H163"/>
  <c r="H159"/>
  <c r="H158"/>
  <c r="F157" l="1"/>
  <c r="F162"/>
  <c r="H136"/>
  <c r="H135"/>
  <c r="H134"/>
  <c r="H133"/>
  <c r="H68"/>
  <c r="F86"/>
  <c r="F132" l="1"/>
  <c r="F67"/>
  <c r="I171" l="1"/>
  <c r="H172" s="1"/>
  <c r="F1"/>
  <c r="F168" l="1"/>
</calcChain>
</file>

<file path=xl/sharedStrings.xml><?xml version="1.0" encoding="utf-8"?>
<sst xmlns="http://schemas.openxmlformats.org/spreadsheetml/2006/main" count="261" uniqueCount="173">
  <si>
    <t>Owner/General Partner/Developer Experience</t>
  </si>
  <si>
    <t>Evaluation Criteria &amp; Scoring</t>
  </si>
  <si>
    <t>a</t>
  </si>
  <si>
    <t>b</t>
  </si>
  <si>
    <t>c</t>
  </si>
  <si>
    <t>d</t>
  </si>
  <si>
    <t>e</t>
  </si>
  <si>
    <t>f</t>
  </si>
  <si>
    <t>g</t>
  </si>
  <si>
    <t>No</t>
  </si>
  <si>
    <t>Yes</t>
  </si>
  <si>
    <t>Project Name:</t>
  </si>
  <si>
    <t>Select</t>
  </si>
  <si>
    <t>Property Manager Experience</t>
  </si>
  <si>
    <t xml:space="preserve">If ownership is a limited liability company, the nonprofit organization must be the controlling Managing Member </t>
  </si>
  <si>
    <t>Nonprofit Organization Participation – 10 points</t>
  </si>
  <si>
    <t>If ownership is a limited partnership, the Qualified Nonprofit Organization must be the Managing General Partner,</t>
  </si>
  <si>
    <t xml:space="preserve">or, </t>
  </si>
  <si>
    <t xml:space="preserve">and, </t>
  </si>
  <si>
    <t>the nonprofit entity or its affiliate or subsidiary must be the developer or a co‐developer of the project.</t>
  </si>
  <si>
    <t>REnewSA Target Area – 20 points</t>
  </si>
  <si>
    <t>Edgewood</t>
  </si>
  <si>
    <t>Harlandale</t>
  </si>
  <si>
    <t>Is the Project located in one of the 5 REnewSA Target Areas?</t>
  </si>
  <si>
    <t>Project is located within the City of San Antonio Inner City Reinvestment Infill zone</t>
  </si>
  <si>
    <t>Elementary School TEA Rating: N/A</t>
  </si>
  <si>
    <t>Elementary School TEA Rating: N/A or,</t>
  </si>
  <si>
    <t>Appropriate vacancy and collection loss assumptions in the project pro forma are consistent with TDHCA HTC requirements.</t>
  </si>
  <si>
    <t>Reserves in the pro forma are consistent with TDHCA HTC requirements.</t>
  </si>
  <si>
    <t>Applicant has secured site control per TDHCA HTC definition of site control.</t>
  </si>
  <si>
    <t>Organization:</t>
  </si>
  <si>
    <t>B</t>
  </si>
  <si>
    <t>A</t>
  </si>
  <si>
    <t>Points Awarded:</t>
  </si>
  <si>
    <t>C</t>
  </si>
  <si>
    <t>D</t>
  </si>
  <si>
    <t>Phone:</t>
  </si>
  <si>
    <t>E-Mail:</t>
  </si>
  <si>
    <t>Responsible 
Officer:</t>
  </si>
  <si>
    <t>Application 
Contact:</t>
  </si>
  <si>
    <t>Cumulative Score:</t>
  </si>
  <si>
    <t>Wheatley/Eastpointe</t>
  </si>
  <si>
    <t>Street Address</t>
  </si>
  <si>
    <t>Address 2</t>
  </si>
  <si>
    <t>City, State Zip</t>
  </si>
  <si>
    <t>Project Address:</t>
  </si>
  <si>
    <t>City, State Zip:</t>
  </si>
  <si>
    <t>Census Tract:</t>
  </si>
  <si>
    <t>Council District:</t>
  </si>
  <si>
    <t>E</t>
  </si>
  <si>
    <t>F</t>
  </si>
  <si>
    <t>PENALTY FOR FALSE OR FRAUDULENT STATEMENT: U. S. C. Title 18, Sec. 1001, Provides: “Whoever, in any matter within the jurisdiction of any department or agency of the United States knowingly and willingly falsifies…or makes any false writing or document knowing the same to contain any false, fictitious or fraudulent statement or entry shall be fined not more than $10,000 or imprisoned not more than five years, or both.”</t>
  </si>
  <si>
    <t>Agree</t>
  </si>
  <si>
    <t>Do Not Agree</t>
  </si>
  <si>
    <t xml:space="preserve">BY SELECTING "AGREE", I (WE) HEREBY CERTIFY THAT THE STATEMENTS MADE ON THIS APPLICATION ARE TRUE AND CORRECT TO THE BEST OF MY (OUR) KNOWLEDGE.  </t>
  </si>
  <si>
    <t>BY SELECTING "AGREE", I (WE) HEREBY CERTIFY THAT I (WE) UNDERSTAND THAT FALSE STATEMENTS OR INFORMATION ARE FRAUD AND ARE IMMEDIATE GROUNDS FOR DENIAL OF THIS APPLICATION.</t>
  </si>
  <si>
    <t>BY SELECTING "AGREE", I (WE) UNDERSTAND THAT THE INFORMATION I (WE) PROVIDED, INCLUDING ALL FINANCIAL INFORMATION, IS SUBJECT TO VERTIFICATION BY THE CITY OF SAN ANTONIO AND/OR THE U.S. DEPARTMENT OF HOUSING AND URBAN DEVELOPMENT.</t>
  </si>
  <si>
    <t>Certification</t>
  </si>
  <si>
    <t>http://www.renewsa.com/ProgramsServices/TargetAreas.aspx</t>
  </si>
  <si>
    <t>https://gis.sanantonio.gov/ICRIP/basicviewer/index.html</t>
  </si>
  <si>
    <t>Not In REnewSA Target Area</t>
  </si>
  <si>
    <t xml:space="preserve"> Title:</t>
  </si>
  <si>
    <t>Title:</t>
  </si>
  <si>
    <t>Unit Count</t>
  </si>
  <si>
    <t>Experience of the Owner/Property Manager - No more than 20 points can be awarded in this category.</t>
  </si>
  <si>
    <t>Project Feasibility - No more than 20 points can be awarded in this category</t>
  </si>
  <si>
    <t>Date of Certification:</t>
  </si>
  <si>
    <t>Not in HOA</t>
  </si>
  <si>
    <t>Final Score:</t>
  </si>
  <si>
    <t>ETJ</t>
  </si>
  <si>
    <t>Greater than one mile</t>
  </si>
  <si>
    <t xml:space="preserve">ICRIP – Inner City Reinvestment Infill Area – 16 points </t>
  </si>
  <si>
    <t>TDHCA Housing Opportunity Area (HOA) – Up to 16 points</t>
  </si>
  <si>
    <t>Distance from project to a public park</t>
  </si>
  <si>
    <t>Distance from project to a bus station or stop</t>
  </si>
  <si>
    <t>Distance from project to a full scale grocery store of 25,000 square feet or more where staples, fresh produce and fresh meats are sold</t>
  </si>
  <si>
    <t>Distance from project to a community, senior or other similar center, or facility that serves populations similar to those residing in the project</t>
  </si>
  <si>
    <t>Distance from project to an Aging &amp; Disability Resource Center</t>
  </si>
  <si>
    <t>From 0.25 to 0.5 mile</t>
  </si>
  <si>
    <t>From 0.5 to 1 mile</t>
  </si>
  <si>
    <t>From 1 to 2 miles</t>
  </si>
  <si>
    <t>Greater than 2 Miles</t>
  </si>
  <si>
    <t>20 to 40 Minutes</t>
  </si>
  <si>
    <t>Greater than 40 Min.</t>
  </si>
  <si>
    <t xml:space="preserve">Does the nonprofit organization have controlling interest (e.g., greater than 50 percent ownership in the General Partner) in the project </t>
  </si>
  <si>
    <t>Within the past five (5) years, has the City of San Antonio found application submitted by this agency to contain false or misleading information?</t>
  </si>
  <si>
    <t>Census Tract Poverty Rate &lt;15% for all individuals,</t>
  </si>
  <si>
    <t>For each amenity chosen, provide a map (i.e. Google Earth) showing the actual distance between the nearest point of the project and the nearest point of the amenity.</t>
  </si>
  <si>
    <t>Project Site Characteristics - up to 5 points each, no more than 10 points can be awarded in this category</t>
  </si>
  <si>
    <t>Completed Market Feasibility Report with conclusions supporting the applicable project pro forma assumptions completed or underway.</t>
  </si>
  <si>
    <t>Project Readiness - 5 points each; no more than 10 points can be awarded in this category</t>
  </si>
  <si>
    <t>Environmental Report (s) have been completed.</t>
  </si>
  <si>
    <t>Project Transit Amenities - up to 4 points each, no more than 28 points can be awarded in this category</t>
  </si>
  <si>
    <t>Upon completion of this application: Print, sign, scan and return this document as a pdf file.</t>
  </si>
  <si>
    <t>Respondent Information</t>
  </si>
  <si>
    <t>Under 0.25 Mile</t>
  </si>
  <si>
    <t>Under 20 Minutes</t>
  </si>
  <si>
    <t>Under 0.5 Mile</t>
  </si>
  <si>
    <t>Signature of Certifying Officer:</t>
  </si>
  <si>
    <t>Certifying Officer Print:</t>
  </si>
  <si>
    <t>Certifying Officer Title:</t>
  </si>
  <si>
    <t>Proposed rent schedule consistent with program rent limits on rent-restricted units.</t>
  </si>
  <si>
    <t>1-2 Multi-family rental housing projects managed more than 3 years.</t>
  </si>
  <si>
    <t>3-6 Multi-family rental housing projects in service more than 3 years.</t>
  </si>
  <si>
    <t>1-2 Multi-family rental housing projects in service more than 3 years.</t>
  </si>
  <si>
    <t>7 or more Multi-family rental housing projects in service more than 3 years.</t>
  </si>
  <si>
    <t>3 or more Multi-family rental housing projects in service more than 3 years.</t>
  </si>
  <si>
    <t>Project meets land use density requirements at time of application.</t>
  </si>
  <si>
    <t>Project meets City of San Antonio zoning requirements at time of application.</t>
  </si>
  <si>
    <t>The equivalent of one (1) FTE resident service coordinator for every 600 project bedrooms.</t>
  </si>
  <si>
    <t>Project provides or has agreements with third party service providers to provide on-site educational, wellness and/or skill building classes.</t>
  </si>
  <si>
    <t>Project provides on-site, licensed child care or after school program that operates 20 hours per week.</t>
  </si>
  <si>
    <t>Census Tract Poverty Rate &lt;15% for all individuals</t>
  </si>
  <si>
    <t>and, Census Tract Quartile MSA Median Income: Top Two Quartiles and</t>
  </si>
  <si>
    <t>and, Census Tract Quartile MSA Median Income: Top Quartile and</t>
  </si>
  <si>
    <t xml:space="preserve">1-2 Section 42/142/HOME projects in service more than 3 years.                                      </t>
  </si>
  <si>
    <t xml:space="preserve">3-6 Section 42/142/HOME projects in service more than 3 years.                                        </t>
  </si>
  <si>
    <t xml:space="preserve">7 or more Section 42/142/HOME projects in service more than 3 years.                          </t>
  </si>
  <si>
    <t>1-2 Section 42/142/HOME projects in service more than 3 years.</t>
  </si>
  <si>
    <t>3-6 Section 42/142/HOME projects in service more than 3 years</t>
  </si>
  <si>
    <t>7 or more Section 42/142/HOME projects in service more than 3 years.</t>
  </si>
  <si>
    <t>Elementary School TEA Rating: Met standard rating and ≥ 77 on index 1 or,</t>
  </si>
  <si>
    <t>Project Information</t>
  </si>
  <si>
    <t>Type of project:</t>
  </si>
  <si>
    <t>New Construction</t>
  </si>
  <si>
    <t>Re-Construction</t>
  </si>
  <si>
    <t>Rehabilitation</t>
  </si>
  <si>
    <t>Multi-family rental housing:</t>
  </si>
  <si>
    <t>Total Low Income (LI) units (at or below 60% MFI):</t>
  </si>
  <si>
    <t>Total Other Units:</t>
  </si>
  <si>
    <t>Total Unit Count:</t>
  </si>
  <si>
    <t>Proposed Schedule:</t>
  </si>
  <si>
    <t>Project design completion date:</t>
  </si>
  <si>
    <t>Construction start date:</t>
  </si>
  <si>
    <t>Construction completion date:</t>
  </si>
  <si>
    <t>Project completion date:</t>
  </si>
  <si>
    <t>TDHCA LIHTC application number:</t>
  </si>
  <si>
    <t>Submission Checklist</t>
  </si>
  <si>
    <t>In the space below, please describe the project beneficiaries, and the number of persons and/or families being served. (500 characters maximum)</t>
  </si>
  <si>
    <t>Applicant is to complete ALL pink shaded areas. INCOMPLETE APPLICATIONS WILL NOT BE CONSIDERED.</t>
  </si>
  <si>
    <t>Narrative: Project Summary</t>
  </si>
  <si>
    <t>Map illustrating distance from project to a public park.</t>
  </si>
  <si>
    <t>Map illustrating distance from project to a bus station or stop.</t>
  </si>
  <si>
    <t>Map illustrating distance from project to a full scale grocery store.</t>
  </si>
  <si>
    <t>Map illustrating distance from project to a community, senior or other similar facility.</t>
  </si>
  <si>
    <t>Map illustrating Distance from project to an Aging &amp; Disability Resource Center.</t>
  </si>
  <si>
    <t>Map illustrating distance from project to a hospital or a qualifying medical clinic.</t>
  </si>
  <si>
    <t>Map illustrating length of bus commute to a major employment center.</t>
  </si>
  <si>
    <t>Signed application.</t>
  </si>
  <si>
    <t>Avenida Guadalupe</t>
  </si>
  <si>
    <t>Five Points</t>
  </si>
  <si>
    <t>Las Palmas</t>
  </si>
  <si>
    <t>South San/Kindred</t>
  </si>
  <si>
    <t>Length of bus commute to a major employment center*</t>
  </si>
  <si>
    <t>Link to: Employee 2012 Density Map</t>
  </si>
  <si>
    <t>Resident Services - 5 points each; no more than 15 points can be awarded in this category</t>
  </si>
  <si>
    <t>Total Development Cost:</t>
  </si>
  <si>
    <t>Applicant is to complete ALL pink shaded areas. Fields marked "Select" contain a pull down menu that holds all possible responses. Point awards will be automatically generated and totaled based on the response in these fields. INCOMPLETE APPLICATIONS WILL NOT BE CONSIDERED.</t>
  </si>
  <si>
    <r>
      <t xml:space="preserve">Distance from project to a hospital or a qualifying medical clinic </t>
    </r>
    <r>
      <rPr>
        <sz val="9"/>
        <color theme="1"/>
        <rFont val="Calibri"/>
        <family val="2"/>
        <scheme val="minor"/>
      </rPr>
      <t>(a qualifying medical clinic must have a physician, physician’s assistant, or nurse practitioner onsite for a minimum of 40 hours each week and accept Medicare and Medicaid payments)</t>
    </r>
  </si>
  <si>
    <t>TDHCA Governing Board meeting date when app is to be considered:</t>
  </si>
  <si>
    <t>Template of Local Government Resolution including language required for project.</t>
  </si>
  <si>
    <t>Follow link for interactive map of REnewSA Target Areas. Attach map with project location clearly marked on the map.</t>
  </si>
  <si>
    <t>Follow link for interactive map of ICRIP Target Areas. Attach map with project location clearly marked on the map.</t>
  </si>
  <si>
    <t>Map of RenewSA area with project location clearly marked.</t>
  </si>
  <si>
    <t>Map of ICRIP area with project location clearly marked.</t>
  </si>
  <si>
    <t>and, Census Tract Quartile MSA Median Income: Second Quartile and</t>
  </si>
  <si>
    <t xml:space="preserve">Provide an executive summary of the project.  The response must include the following: a brief history, goals, objectives, project beneficiaries, number of persons/families being served, and community impact or need/problem being addressed. Also describe community support, neighborhood coordination efforts and local partnerships.  </t>
  </si>
  <si>
    <t>In the space below, please provide brief history of the organization (2000 characters maximum).</t>
  </si>
  <si>
    <t>NOTE: Certifying Officer must have documented authority to enter into a contract or to execute an instrument in the name of and on behalf of the organization.</t>
  </si>
  <si>
    <t>Total Tax Credit Value (10 year):</t>
  </si>
  <si>
    <t>Financial closing date:</t>
  </si>
  <si>
    <t>Provide only if points are awarded</t>
  </si>
  <si>
    <t>* To determine the distance to Major Employment Centers, follow the link below.  Major employment centers are defined as areas where employee density exceeds 4200 per square mile.</t>
  </si>
</sst>
</file>

<file path=xl/styles.xml><?xml version="1.0" encoding="utf-8"?>
<styleSheet xmlns="http://schemas.openxmlformats.org/spreadsheetml/2006/main">
  <numFmts count="2">
    <numFmt numFmtId="44" formatCode="_(&quot;$&quot;* #,##0.00_);_(&quot;$&quot;* \(#,##0.00\);_(&quot;$&quot;* &quot;-&quot;??_);_(@_)"/>
    <numFmt numFmtId="164" formatCode="[$-409]mmmm\ d\,\ yyyy;@"/>
  </numFmts>
  <fonts count="36">
    <font>
      <sz val="11"/>
      <color theme="1"/>
      <name val="Calibri"/>
      <family val="2"/>
      <scheme val="minor"/>
    </font>
    <font>
      <sz val="11"/>
      <color theme="1"/>
      <name val="Trebuchet MS"/>
      <family val="2"/>
    </font>
    <font>
      <sz val="11"/>
      <color theme="1"/>
      <name val="Calibri"/>
      <family val="2"/>
      <scheme val="minor"/>
    </font>
    <font>
      <b/>
      <sz val="11"/>
      <color theme="1"/>
      <name val="Trebuchet MS"/>
      <family val="2"/>
    </font>
    <font>
      <sz val="10"/>
      <color rgb="FF0000FF"/>
      <name val="Trebuchet MS"/>
      <family val="2"/>
    </font>
    <font>
      <sz val="14"/>
      <color theme="1"/>
      <name val="Trebuchet MS"/>
      <family val="2"/>
    </font>
    <font>
      <b/>
      <sz val="14"/>
      <color theme="1"/>
      <name val="Trebuchet MS"/>
      <family val="2"/>
    </font>
    <font>
      <sz val="10"/>
      <color theme="1"/>
      <name val="Trebuchet MS"/>
      <family val="2"/>
    </font>
    <font>
      <sz val="10"/>
      <color theme="1"/>
      <name val="Calibri"/>
      <family val="2"/>
      <scheme val="minor"/>
    </font>
    <font>
      <u/>
      <sz val="10"/>
      <color theme="10"/>
      <name val="Trebuchet MS"/>
      <family val="2"/>
    </font>
    <font>
      <sz val="10"/>
      <color theme="0"/>
      <name val="Trebuchet MS"/>
      <family val="2"/>
    </font>
    <font>
      <sz val="12"/>
      <color theme="1"/>
      <name val="Trebuchet MS"/>
      <family val="2"/>
    </font>
    <font>
      <sz val="11"/>
      <color rgb="FF000000"/>
      <name val="Calibri"/>
      <family val="2"/>
      <scheme val="minor"/>
    </font>
    <font>
      <b/>
      <sz val="12"/>
      <color theme="1"/>
      <name val="Calibri"/>
      <family val="2"/>
      <scheme val="minor"/>
    </font>
    <font>
      <b/>
      <sz val="11"/>
      <color rgb="FFC00000"/>
      <name val="Calibri"/>
      <family val="2"/>
      <scheme val="minor"/>
    </font>
    <font>
      <sz val="10"/>
      <color theme="0"/>
      <name val="Calibri"/>
      <family val="2"/>
      <scheme val="minor"/>
    </font>
    <font>
      <b/>
      <sz val="11"/>
      <color theme="1"/>
      <name val="Calibri"/>
      <family val="2"/>
      <scheme val="minor"/>
    </font>
    <font>
      <sz val="10"/>
      <color rgb="FF0000FF"/>
      <name val="Calibri"/>
      <family val="2"/>
      <scheme val="minor"/>
    </font>
    <font>
      <b/>
      <sz val="10"/>
      <color theme="1"/>
      <name val="Calibri"/>
      <family val="2"/>
      <scheme val="minor"/>
    </font>
    <font>
      <sz val="11"/>
      <color rgb="FF0000FF"/>
      <name val="Calibri"/>
      <family val="2"/>
      <scheme val="minor"/>
    </font>
    <font>
      <u/>
      <sz val="10"/>
      <color theme="10"/>
      <name val="Calibri"/>
      <family val="2"/>
      <scheme val="minor"/>
    </font>
    <font>
      <sz val="10"/>
      <color rgb="FF000000"/>
      <name val="Calibri"/>
      <family val="2"/>
      <scheme val="minor"/>
    </font>
    <font>
      <sz val="14"/>
      <name val="Calibri"/>
      <family val="2"/>
      <scheme val="minor"/>
    </font>
    <font>
      <sz val="10"/>
      <name val="Calibri"/>
      <family val="2"/>
      <scheme val="minor"/>
    </font>
    <font>
      <u/>
      <sz val="11"/>
      <color theme="1"/>
      <name val="Calibri"/>
      <family val="2"/>
      <scheme val="minor"/>
    </font>
    <font>
      <sz val="10"/>
      <color rgb="FFFF0000"/>
      <name val="Calibri"/>
      <family val="2"/>
      <scheme val="minor"/>
    </font>
    <font>
      <sz val="11"/>
      <name val="Calibri"/>
      <family val="2"/>
      <scheme val="minor"/>
    </font>
    <font>
      <sz val="14"/>
      <color theme="1"/>
      <name val="Calibri"/>
      <family val="2"/>
      <scheme val="minor"/>
    </font>
    <font>
      <b/>
      <i/>
      <sz val="11"/>
      <color theme="4" tint="-0.249977111117893"/>
      <name val="Calibri"/>
      <family val="2"/>
      <scheme val="minor"/>
    </font>
    <font>
      <i/>
      <sz val="10"/>
      <color theme="4" tint="-0.249977111117893"/>
      <name val="Calibri"/>
      <family val="2"/>
      <scheme val="minor"/>
    </font>
    <font>
      <u/>
      <sz val="9"/>
      <color theme="10"/>
      <name val="Calibri"/>
      <family val="2"/>
      <scheme val="minor"/>
    </font>
    <font>
      <i/>
      <sz val="10"/>
      <color rgb="FFFF0000"/>
      <name val="Calibri"/>
      <family val="2"/>
      <scheme val="minor"/>
    </font>
    <font>
      <sz val="9"/>
      <color theme="1"/>
      <name val="Calibri"/>
      <family val="2"/>
      <scheme val="minor"/>
    </font>
    <font>
      <b/>
      <sz val="14"/>
      <color theme="1"/>
      <name val="Calibri"/>
      <family val="2"/>
      <scheme val="minor"/>
    </font>
    <font>
      <b/>
      <sz val="14"/>
      <color rgb="FFC00000"/>
      <name val="Calibri"/>
      <family val="2"/>
      <scheme val="minor"/>
    </font>
    <font>
      <sz val="11"/>
      <color theme="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1"/>
        <bgColor indexed="64"/>
      </patternFill>
    </fill>
  </fills>
  <borders count="4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rgb="FFC00000"/>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rgb="FFC00000"/>
      </left>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9" fillId="0" borderId="0" applyNumberFormat="0" applyFill="0" applyBorder="0" applyAlignment="0" applyProtection="0">
      <alignment vertical="top"/>
      <protection locked="0"/>
    </xf>
  </cellStyleXfs>
  <cellXfs count="321">
    <xf numFmtId="0" fontId="0" fillId="0" borderId="0" xfId="0"/>
    <xf numFmtId="0" fontId="0" fillId="0" borderId="0" xfId="0" applyProtection="1"/>
    <xf numFmtId="0" fontId="3" fillId="0" borderId="0" xfId="0" applyFont="1" applyAlignment="1" applyProtection="1"/>
    <xf numFmtId="0" fontId="3" fillId="0" borderId="0" xfId="0" applyFont="1" applyAlignment="1" applyProtection="1">
      <alignment wrapText="1"/>
    </xf>
    <xf numFmtId="0" fontId="0" fillId="0" borderId="0" xfId="0" applyAlignment="1" applyProtection="1">
      <alignment wrapText="1"/>
    </xf>
    <xf numFmtId="0" fontId="8" fillId="0" borderId="0" xfId="0" applyFont="1" applyProtection="1"/>
    <xf numFmtId="0" fontId="8" fillId="0" borderId="0" xfId="0" applyFont="1" applyBorder="1" applyProtection="1"/>
    <xf numFmtId="0" fontId="8" fillId="0" borderId="14" xfId="0" applyFont="1" applyBorder="1" applyProtection="1"/>
    <xf numFmtId="0" fontId="0" fillId="0" borderId="0" xfId="0" applyFill="1" applyAlignment="1" applyProtection="1">
      <alignment wrapText="1"/>
    </xf>
    <xf numFmtId="0" fontId="7" fillId="0" borderId="0" xfId="0" applyFont="1" applyAlignment="1" applyProtection="1">
      <alignment wrapText="1"/>
    </xf>
    <xf numFmtId="0" fontId="7" fillId="0" borderId="0" xfId="0" applyFont="1" applyAlignment="1" applyProtection="1">
      <alignment horizontal="right"/>
    </xf>
    <xf numFmtId="0" fontId="8" fillId="0" borderId="0" xfId="0" applyNumberFormat="1" applyFont="1" applyProtection="1"/>
    <xf numFmtId="0" fontId="8" fillId="0" borderId="0" xfId="0" applyNumberFormat="1" applyFont="1" applyAlignment="1" applyProtection="1">
      <alignment wrapText="1"/>
    </xf>
    <xf numFmtId="0" fontId="8" fillId="0" borderId="0" xfId="0" applyNumberFormat="1" applyFont="1" applyFill="1" applyAlignment="1" applyProtection="1">
      <alignment wrapText="1"/>
    </xf>
    <xf numFmtId="0" fontId="8" fillId="0" borderId="0" xfId="0" applyNumberFormat="1" applyFont="1" applyFill="1" applyBorder="1" applyAlignment="1" applyProtection="1">
      <alignment wrapText="1"/>
    </xf>
    <xf numFmtId="0" fontId="8" fillId="0" borderId="0" xfId="0" applyNumberFormat="1" applyFont="1" applyBorder="1" applyAlignment="1" applyProtection="1">
      <alignment wrapText="1"/>
    </xf>
    <xf numFmtId="0" fontId="8" fillId="0" borderId="0" xfId="0" applyFont="1" applyBorder="1" applyAlignment="1" applyProtection="1">
      <alignment wrapText="1"/>
    </xf>
    <xf numFmtId="0" fontId="8" fillId="0" borderId="0" xfId="0" applyFont="1" applyFill="1" applyBorder="1" applyAlignment="1" applyProtection="1">
      <alignment wrapText="1"/>
    </xf>
    <xf numFmtId="0" fontId="8" fillId="0" borderId="0" xfId="0" applyNumberFormat="1" applyFont="1" applyAlignment="1" applyProtection="1"/>
    <xf numFmtId="0" fontId="8" fillId="0" borderId="0" xfId="0" applyNumberFormat="1" applyFont="1" applyFill="1" applyAlignment="1" applyProtection="1"/>
    <xf numFmtId="0" fontId="8" fillId="0" borderId="0" xfId="0" applyNumberFormat="1" applyFont="1" applyFill="1" applyBorder="1" applyAlignment="1" applyProtection="1"/>
    <xf numFmtId="0" fontId="8" fillId="0" borderId="0" xfId="0" applyNumberFormat="1" applyFont="1" applyBorder="1" applyAlignment="1" applyProtection="1"/>
    <xf numFmtId="0" fontId="0" fillId="0" borderId="12" xfId="0" applyFont="1" applyBorder="1" applyProtection="1"/>
    <xf numFmtId="0" fontId="0" fillId="0" borderId="15" xfId="0" applyFont="1" applyBorder="1" applyProtection="1"/>
    <xf numFmtId="0" fontId="0" fillId="0" borderId="0" xfId="0" applyFill="1" applyProtection="1"/>
    <xf numFmtId="0" fontId="8" fillId="0" borderId="0" xfId="0" applyFont="1" applyFill="1" applyProtection="1"/>
    <xf numFmtId="0" fontId="1" fillId="0" borderId="0" xfId="0" applyFont="1" applyProtection="1"/>
    <xf numFmtId="0" fontId="7" fillId="0" borderId="0" xfId="0" applyFont="1" applyProtection="1"/>
    <xf numFmtId="0" fontId="11" fillId="0" borderId="0" xfId="0" applyFont="1" applyProtection="1"/>
    <xf numFmtId="0" fontId="6" fillId="8" borderId="4" xfId="0" applyFont="1" applyFill="1" applyBorder="1" applyAlignment="1" applyProtection="1">
      <alignment horizontal="left" vertical="center"/>
    </xf>
    <xf numFmtId="0" fontId="5" fillId="0" borderId="0" xfId="0" applyFont="1" applyAlignment="1" applyProtection="1">
      <alignment vertical="center"/>
    </xf>
    <xf numFmtId="0" fontId="11" fillId="0" borderId="0" xfId="0" applyFont="1" applyAlignment="1" applyProtection="1">
      <alignment vertical="center"/>
    </xf>
    <xf numFmtId="0" fontId="5" fillId="8" borderId="3" xfId="0" applyFont="1" applyFill="1" applyBorder="1" applyAlignment="1" applyProtection="1">
      <alignment vertical="center"/>
    </xf>
    <xf numFmtId="0" fontId="5" fillId="8" borderId="5" xfId="0" applyFont="1" applyFill="1" applyBorder="1" applyAlignment="1" applyProtection="1">
      <alignment vertical="center"/>
    </xf>
    <xf numFmtId="0" fontId="13" fillId="8" borderId="4" xfId="0" applyFont="1" applyFill="1" applyBorder="1" applyAlignment="1" applyProtection="1">
      <alignment horizontal="left" vertical="center"/>
    </xf>
    <xf numFmtId="0" fontId="0" fillId="8" borderId="3" xfId="0" applyFont="1" applyFill="1" applyBorder="1" applyAlignment="1" applyProtection="1">
      <alignment horizontal="center" vertical="top"/>
    </xf>
    <xf numFmtId="0" fontId="0" fillId="8" borderId="3" xfId="0" applyFont="1" applyFill="1" applyBorder="1" applyAlignment="1" applyProtection="1">
      <alignment horizontal="left" vertical="top"/>
    </xf>
    <xf numFmtId="0" fontId="0" fillId="8" borderId="3" xfId="0" applyFont="1" applyFill="1" applyBorder="1" applyAlignment="1" applyProtection="1">
      <alignment horizontal="left" vertical="top" wrapText="1"/>
    </xf>
    <xf numFmtId="0" fontId="14" fillId="2" borderId="6" xfId="0" applyFont="1" applyFill="1" applyBorder="1" applyAlignment="1" applyProtection="1">
      <alignment horizontal="right" vertical="center" wrapText="1"/>
    </xf>
    <xf numFmtId="0" fontId="14" fillId="2" borderId="7" xfId="0" applyFont="1" applyFill="1" applyBorder="1" applyAlignment="1" applyProtection="1">
      <alignment horizontal="center" vertical="center"/>
    </xf>
    <xf numFmtId="0" fontId="0" fillId="0" borderId="0" xfId="0" applyFont="1" applyFill="1" applyBorder="1" applyAlignment="1" applyProtection="1">
      <alignment horizontal="center" vertical="top"/>
    </xf>
    <xf numFmtId="0" fontId="8" fillId="0" borderId="0" xfId="0" applyFont="1" applyFill="1" applyBorder="1" applyAlignment="1" applyProtection="1">
      <alignment horizontal="center" vertical="top"/>
    </xf>
    <xf numFmtId="0" fontId="8" fillId="0" borderId="0" xfId="0" applyNumberFormat="1" applyFont="1" applyFill="1" applyBorder="1" applyAlignment="1" applyProtection="1">
      <alignment horizontal="center" vertical="top"/>
    </xf>
    <xf numFmtId="0" fontId="8" fillId="0" borderId="0" xfId="0" applyNumberFormat="1" applyFont="1" applyFill="1" applyBorder="1" applyProtection="1"/>
    <xf numFmtId="0" fontId="0" fillId="0" borderId="0" xfId="0" applyFont="1" applyProtection="1"/>
    <xf numFmtId="0" fontId="0" fillId="0" borderId="0" xfId="0" applyFont="1"/>
    <xf numFmtId="0" fontId="16" fillId="0" borderId="0" xfId="0" applyFont="1" applyAlignment="1" applyProtection="1"/>
    <xf numFmtId="0" fontId="16" fillId="0" borderId="0" xfId="0" applyFont="1" applyAlignment="1" applyProtection="1">
      <alignment wrapText="1"/>
    </xf>
    <xf numFmtId="0" fontId="0" fillId="0" borderId="0" xfId="0" applyFont="1" applyAlignment="1" applyProtection="1">
      <alignment wrapText="1"/>
    </xf>
    <xf numFmtId="0" fontId="8" fillId="0" borderId="0" xfId="0" applyFont="1" applyAlignment="1" applyProtection="1">
      <alignment wrapText="1"/>
    </xf>
    <xf numFmtId="0" fontId="18" fillId="0" borderId="0" xfId="0" applyFont="1" applyAlignment="1" applyProtection="1">
      <alignment wrapText="1"/>
    </xf>
    <xf numFmtId="0" fontId="8" fillId="0" borderId="0" xfId="0" applyFont="1" applyAlignment="1" applyProtection="1">
      <alignment horizontal="right"/>
    </xf>
    <xf numFmtId="0" fontId="17" fillId="5" borderId="16" xfId="0" applyFont="1" applyFill="1" applyBorder="1" applyAlignment="1" applyProtection="1">
      <alignment horizontal="left" vertical="center"/>
      <protection locked="0"/>
    </xf>
    <xf numFmtId="0" fontId="19" fillId="0" borderId="20" xfId="0" applyFont="1" applyFill="1" applyBorder="1" applyAlignment="1" applyProtection="1">
      <alignment horizontal="left" vertical="center"/>
    </xf>
    <xf numFmtId="0" fontId="19" fillId="0" borderId="2" xfId="0" applyFont="1" applyFill="1" applyBorder="1" applyAlignment="1" applyProtection="1">
      <alignment horizontal="left" vertical="center"/>
    </xf>
    <xf numFmtId="0" fontId="19" fillId="0" borderId="22"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8" fillId="0" borderId="0" xfId="0" applyFont="1" applyFill="1" applyAlignment="1" applyProtection="1"/>
    <xf numFmtId="0" fontId="18" fillId="0" borderId="0" xfId="0" applyFont="1" applyFill="1" applyAlignment="1" applyProtection="1">
      <alignment wrapText="1"/>
    </xf>
    <xf numFmtId="0" fontId="0" fillId="0" borderId="0" xfId="0" applyFont="1" applyFill="1" applyAlignment="1" applyProtection="1">
      <alignment wrapText="1"/>
    </xf>
    <xf numFmtId="0" fontId="8" fillId="0" borderId="0" xfId="0" applyFont="1" applyAlignment="1" applyProtection="1">
      <alignment horizontal="right" wrapText="1"/>
    </xf>
    <xf numFmtId="0" fontId="8" fillId="0" borderId="0" xfId="0" applyFont="1" applyBorder="1" applyAlignment="1" applyProtection="1">
      <alignment horizontal="right" vertical="center" wrapText="1"/>
    </xf>
    <xf numFmtId="0" fontId="8" fillId="0" borderId="0" xfId="0" applyFont="1" applyFill="1" applyAlignment="1" applyProtection="1">
      <alignment wrapText="1"/>
    </xf>
    <xf numFmtId="0" fontId="20" fillId="5" borderId="16" xfId="2" applyFont="1" applyFill="1" applyBorder="1" applyAlignment="1" applyProtection="1">
      <alignment horizontal="left" vertical="center"/>
      <protection locked="0"/>
    </xf>
    <xf numFmtId="0" fontId="18" fillId="0" borderId="0" xfId="0" applyFont="1" applyFill="1" applyBorder="1" applyAlignment="1" applyProtection="1"/>
    <xf numFmtId="0" fontId="8" fillId="0" borderId="0" xfId="0" applyFont="1" applyFill="1" applyBorder="1" applyAlignment="1" applyProtection="1">
      <alignment horizontal="right"/>
    </xf>
    <xf numFmtId="0" fontId="19" fillId="0" borderId="3" xfId="0" applyFont="1" applyFill="1" applyBorder="1" applyAlignment="1" applyProtection="1">
      <alignment horizontal="left" vertical="center"/>
    </xf>
    <xf numFmtId="0" fontId="0" fillId="0" borderId="0" xfId="0" applyFont="1" applyFill="1" applyBorder="1" applyAlignment="1" applyProtection="1">
      <alignment wrapText="1"/>
    </xf>
    <xf numFmtId="0" fontId="0" fillId="0" borderId="0" xfId="0" applyFont="1" applyBorder="1" applyAlignment="1" applyProtection="1">
      <alignment wrapText="1"/>
    </xf>
    <xf numFmtId="0" fontId="16" fillId="0" borderId="0" xfId="0" applyFont="1" applyBorder="1" applyAlignment="1" applyProtection="1">
      <alignment horizontal="center" wrapText="1"/>
    </xf>
    <xf numFmtId="0" fontId="0" fillId="0" borderId="0" xfId="0" applyFont="1" applyBorder="1" applyProtection="1"/>
    <xf numFmtId="0" fontId="16" fillId="0" borderId="0" xfId="0" applyFont="1" applyAlignment="1" applyProtection="1">
      <alignment horizontal="center" wrapText="1"/>
    </xf>
    <xf numFmtId="0" fontId="21" fillId="0" borderId="0" xfId="0" applyFont="1" applyFill="1" applyBorder="1" applyAlignment="1" applyProtection="1">
      <alignment horizontal="center" vertical="top"/>
    </xf>
    <xf numFmtId="2" fontId="17" fillId="0" borderId="0" xfId="0" applyNumberFormat="1" applyFont="1" applyFill="1" applyBorder="1" applyAlignment="1" applyProtection="1">
      <alignment vertical="top"/>
    </xf>
    <xf numFmtId="0" fontId="21" fillId="0" borderId="0" xfId="0" applyFont="1" applyFill="1" applyBorder="1" applyAlignment="1" applyProtection="1">
      <alignment horizontal="left" vertical="top"/>
    </xf>
    <xf numFmtId="0" fontId="8" fillId="0" borderId="0" xfId="0" applyFont="1" applyFill="1" applyBorder="1" applyAlignment="1" applyProtection="1">
      <alignment vertical="top"/>
    </xf>
    <xf numFmtId="0" fontId="21" fillId="0" borderId="0" xfId="0" applyNumberFormat="1" applyFont="1" applyFill="1" applyBorder="1" applyAlignment="1" applyProtection="1">
      <alignment horizontal="left" vertical="top"/>
    </xf>
    <xf numFmtId="0" fontId="17" fillId="0" borderId="0" xfId="0" applyNumberFormat="1" applyFont="1" applyFill="1" applyBorder="1" applyAlignment="1" applyProtection="1">
      <alignment horizontal="right" vertical="top"/>
    </xf>
    <xf numFmtId="0" fontId="8" fillId="0" borderId="0" xfId="0" applyNumberFormat="1" applyFont="1" applyFill="1" applyBorder="1" applyAlignment="1" applyProtection="1">
      <alignment vertical="top"/>
    </xf>
    <xf numFmtId="0" fontId="0" fillId="0" borderId="0" xfId="0" applyFont="1" applyFill="1" applyBorder="1" applyAlignment="1" applyProtection="1">
      <alignment vertical="top"/>
    </xf>
    <xf numFmtId="0" fontId="22" fillId="4" borderId="8" xfId="0" applyFont="1" applyFill="1" applyBorder="1" applyAlignment="1" applyProtection="1">
      <alignment horizontal="left" vertical="center"/>
    </xf>
    <xf numFmtId="0" fontId="0" fillId="4" borderId="9" xfId="0" applyFont="1" applyFill="1" applyBorder="1" applyAlignment="1" applyProtection="1">
      <alignment horizontal="center" vertical="top"/>
    </xf>
    <xf numFmtId="0" fontId="0" fillId="4" borderId="9" xfId="0" applyFont="1" applyFill="1" applyBorder="1" applyAlignment="1" applyProtection="1">
      <alignment vertical="top"/>
    </xf>
    <xf numFmtId="0" fontId="0" fillId="4" borderId="9" xfId="0" applyFont="1" applyFill="1" applyBorder="1" applyAlignment="1" applyProtection="1">
      <alignment vertical="top" wrapText="1"/>
    </xf>
    <xf numFmtId="0" fontId="23"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top" wrapText="1"/>
    </xf>
    <xf numFmtId="0" fontId="16" fillId="0" borderId="0" xfId="0" applyFont="1" applyFill="1" applyBorder="1" applyAlignment="1" applyProtection="1">
      <alignment horizontal="center" vertical="top"/>
    </xf>
    <xf numFmtId="0" fontId="18" fillId="0" borderId="0" xfId="0" applyNumberFormat="1" applyFont="1" applyFill="1" applyBorder="1" applyAlignment="1" applyProtection="1">
      <alignment horizontal="center" vertical="top"/>
    </xf>
    <xf numFmtId="0" fontId="18" fillId="0" borderId="11" xfId="0" applyFont="1" applyFill="1" applyBorder="1" applyAlignment="1" applyProtection="1">
      <alignment horizontal="center" vertical="top"/>
    </xf>
    <xf numFmtId="0" fontId="18" fillId="0" borderId="0" xfId="0" applyFont="1" applyFill="1" applyBorder="1" applyAlignment="1" applyProtection="1">
      <alignment horizontal="center" vertical="top"/>
    </xf>
    <xf numFmtId="0" fontId="8" fillId="0"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11" xfId="0" applyFont="1" applyFill="1" applyBorder="1" applyAlignment="1" applyProtection="1">
      <alignment horizontal="center" vertical="top"/>
    </xf>
    <xf numFmtId="0" fontId="8" fillId="0" borderId="0" xfId="0" applyFont="1" applyFill="1" applyBorder="1" applyAlignment="1" applyProtection="1">
      <alignment horizontal="left" vertical="top"/>
    </xf>
    <xf numFmtId="0" fontId="17" fillId="5" borderId="16" xfId="0" applyFont="1" applyFill="1" applyBorder="1" applyAlignment="1" applyProtection="1">
      <alignment horizontal="center" vertical="center"/>
      <protection locked="0"/>
    </xf>
    <xf numFmtId="2" fontId="8" fillId="0" borderId="12" xfId="0" applyNumberFormat="1" applyFont="1" applyFill="1" applyBorder="1" applyAlignment="1" applyProtection="1">
      <alignment horizontal="center" vertical="top"/>
    </xf>
    <xf numFmtId="1" fontId="8" fillId="0" borderId="12" xfId="1" applyNumberFormat="1" applyFont="1" applyFill="1" applyBorder="1" applyAlignment="1" applyProtection="1">
      <alignment horizontal="center" vertical="top"/>
    </xf>
    <xf numFmtId="0" fontId="8" fillId="0" borderId="11" xfId="0" applyFont="1" applyFill="1" applyBorder="1" applyAlignment="1" applyProtection="1">
      <alignment horizontal="left" vertical="top"/>
    </xf>
    <xf numFmtId="0" fontId="0" fillId="0" borderId="0" xfId="0" applyFont="1" applyBorder="1"/>
    <xf numFmtId="0" fontId="8" fillId="0" borderId="13" xfId="0" applyFont="1" applyFill="1" applyBorder="1" applyAlignment="1" applyProtection="1">
      <alignment horizontal="center" vertical="top"/>
    </xf>
    <xf numFmtId="0" fontId="8" fillId="0" borderId="14" xfId="0" applyFont="1" applyFill="1" applyBorder="1" applyAlignment="1" applyProtection="1">
      <alignment horizontal="center" vertical="top"/>
    </xf>
    <xf numFmtId="0" fontId="8" fillId="0" borderId="14" xfId="0" applyFont="1" applyFill="1" applyBorder="1" applyAlignment="1" applyProtection="1">
      <alignment vertical="top"/>
    </xf>
    <xf numFmtId="0" fontId="8" fillId="0" borderId="14" xfId="0" applyFont="1" applyFill="1" applyBorder="1" applyAlignment="1" applyProtection="1">
      <alignment vertical="top" wrapText="1"/>
    </xf>
    <xf numFmtId="0" fontId="17" fillId="0" borderId="14" xfId="0" applyFont="1" applyFill="1" applyBorder="1" applyAlignment="1" applyProtection="1">
      <alignment horizontal="center" vertical="center" wrapText="1"/>
    </xf>
    <xf numFmtId="1" fontId="8" fillId="0" borderId="15" xfId="1" applyNumberFormat="1" applyFont="1" applyFill="1" applyBorder="1" applyAlignment="1" applyProtection="1">
      <alignment horizontal="center" vertical="top"/>
    </xf>
    <xf numFmtId="0" fontId="8" fillId="0" borderId="0" xfId="0" applyFont="1" applyFill="1" applyBorder="1" applyAlignment="1" applyProtection="1">
      <alignment vertical="top" wrapText="1"/>
    </xf>
    <xf numFmtId="0" fontId="17" fillId="0" borderId="0" xfId="0" applyFont="1" applyFill="1" applyBorder="1" applyAlignment="1" applyProtection="1">
      <alignment horizontal="center" vertical="center" wrapText="1"/>
    </xf>
    <xf numFmtId="1" fontId="8" fillId="0" borderId="0" xfId="1" applyNumberFormat="1" applyFont="1" applyFill="1" applyBorder="1" applyAlignment="1" applyProtection="1">
      <alignment horizontal="center" vertical="top"/>
    </xf>
    <xf numFmtId="0" fontId="22" fillId="4" borderId="9"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8" fillId="0" borderId="11" xfId="0" applyFont="1" applyFill="1" applyBorder="1" applyAlignment="1" applyProtection="1">
      <alignment vertical="top" wrapText="1"/>
    </xf>
    <xf numFmtId="0" fontId="0" fillId="0" borderId="0" xfId="0" applyFont="1" applyFill="1" applyBorder="1" applyAlignment="1" applyProtection="1">
      <alignment vertical="top" wrapText="1"/>
    </xf>
    <xf numFmtId="0" fontId="19" fillId="0" borderId="0" xfId="0" applyFont="1" applyFill="1" applyBorder="1" applyAlignment="1" applyProtection="1">
      <alignment horizontal="center" vertical="center"/>
    </xf>
    <xf numFmtId="0" fontId="22" fillId="3" borderId="8" xfId="0" applyFont="1" applyFill="1" applyBorder="1" applyAlignment="1" applyProtection="1">
      <alignment horizontal="left" vertical="center"/>
    </xf>
    <xf numFmtId="0" fontId="24" fillId="3" borderId="9" xfId="0" applyFont="1" applyFill="1" applyBorder="1" applyAlignment="1" applyProtection="1">
      <alignment vertical="top"/>
    </xf>
    <xf numFmtId="0" fontId="23" fillId="3" borderId="9" xfId="0" applyFont="1" applyFill="1" applyBorder="1" applyAlignment="1" applyProtection="1">
      <alignment horizontal="center" vertical="center"/>
    </xf>
    <xf numFmtId="0" fontId="0" fillId="3" borderId="10" xfId="0" applyFont="1" applyFill="1" applyBorder="1" applyAlignment="1" applyProtection="1">
      <alignment vertical="top" wrapText="1"/>
    </xf>
    <xf numFmtId="0" fontId="23" fillId="0" borderId="0" xfId="1" applyNumberFormat="1" applyFont="1" applyFill="1" applyBorder="1" applyAlignment="1" applyProtection="1">
      <alignment horizontal="left" vertical="top" wrapText="1"/>
    </xf>
    <xf numFmtId="0" fontId="17" fillId="0" borderId="0" xfId="0" applyFont="1" applyFill="1" applyBorder="1" applyAlignment="1" applyProtection="1">
      <alignment horizontal="center" vertical="center"/>
    </xf>
    <xf numFmtId="0" fontId="8" fillId="0" borderId="12" xfId="0" applyFont="1" applyFill="1" applyBorder="1" applyAlignment="1" applyProtection="1">
      <alignment horizontal="center" vertical="top"/>
    </xf>
    <xf numFmtId="0" fontId="8" fillId="0" borderId="0" xfId="0" applyFont="1" applyFill="1" applyBorder="1" applyAlignment="1" applyProtection="1">
      <alignment horizontal="left" vertical="top" wrapText="1"/>
    </xf>
    <xf numFmtId="0" fontId="17" fillId="0" borderId="16" xfId="0" applyFont="1" applyFill="1" applyBorder="1" applyAlignment="1" applyProtection="1">
      <alignment horizontal="center" vertical="center"/>
    </xf>
    <xf numFmtId="0" fontId="23" fillId="0" borderId="14" xfId="1" applyNumberFormat="1" applyFont="1" applyFill="1" applyBorder="1" applyAlignment="1" applyProtection="1">
      <alignment horizontal="left" vertical="top" wrapText="1"/>
    </xf>
    <xf numFmtId="1" fontId="17" fillId="0" borderId="14" xfId="0" applyNumberFormat="1" applyFont="1" applyFill="1" applyBorder="1" applyAlignment="1" applyProtection="1">
      <alignment horizontal="center" vertical="center"/>
    </xf>
    <xf numFmtId="0" fontId="25" fillId="0" borderId="15" xfId="0" applyFont="1" applyFill="1" applyBorder="1" applyAlignment="1" applyProtection="1">
      <alignment horizontal="center" vertical="top"/>
    </xf>
    <xf numFmtId="0" fontId="23" fillId="0" borderId="0" xfId="0" applyNumberFormat="1" applyFont="1" applyFill="1" applyBorder="1" applyAlignment="1" applyProtection="1">
      <alignment vertical="top"/>
    </xf>
    <xf numFmtId="0" fontId="23" fillId="0" borderId="0" xfId="0" applyFont="1" applyFill="1" applyBorder="1" applyAlignment="1" applyProtection="1">
      <alignment vertical="top"/>
    </xf>
    <xf numFmtId="0" fontId="26" fillId="0" borderId="0" xfId="1" applyNumberFormat="1" applyFont="1" applyFill="1" applyBorder="1" applyAlignment="1" applyProtection="1">
      <alignment horizontal="center" vertical="top"/>
    </xf>
    <xf numFmtId="0" fontId="22" fillId="6" borderId="4" xfId="0" applyFont="1" applyFill="1" applyBorder="1" applyAlignment="1" applyProtection="1">
      <alignment horizontal="left" vertical="center"/>
    </xf>
    <xf numFmtId="0" fontId="26" fillId="6" borderId="3" xfId="1" applyNumberFormat="1" applyFont="1" applyFill="1" applyBorder="1" applyAlignment="1" applyProtection="1">
      <alignment horizontal="center" vertical="top"/>
    </xf>
    <xf numFmtId="0" fontId="0" fillId="6" borderId="3" xfId="0" applyFont="1" applyFill="1" applyBorder="1" applyAlignment="1" applyProtection="1">
      <alignment vertical="top"/>
    </xf>
    <xf numFmtId="0" fontId="0" fillId="6" borderId="3" xfId="0" applyFont="1" applyFill="1" applyBorder="1" applyAlignment="1" applyProtection="1">
      <alignment vertical="top" wrapText="1"/>
    </xf>
    <xf numFmtId="0" fontId="23" fillId="6" borderId="3" xfId="0" applyFont="1" applyFill="1" applyBorder="1" applyAlignment="1" applyProtection="1">
      <alignment horizontal="center" vertical="center"/>
    </xf>
    <xf numFmtId="0" fontId="27" fillId="6" borderId="5" xfId="0" applyFont="1" applyFill="1" applyBorder="1" applyAlignment="1" applyProtection="1">
      <alignment horizontal="center" vertical="top" wrapText="1"/>
    </xf>
    <xf numFmtId="0" fontId="0" fillId="0" borderId="0" xfId="0" applyFont="1" applyAlignment="1" applyProtection="1"/>
    <xf numFmtId="0" fontId="0" fillId="10" borderId="27" xfId="0" applyFont="1" applyFill="1" applyBorder="1" applyProtection="1"/>
    <xf numFmtId="0" fontId="17" fillId="5" borderId="29"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xf>
    <xf numFmtId="0" fontId="26" fillId="0" borderId="0" xfId="0" applyFont="1" applyFill="1" applyBorder="1" applyAlignment="1" applyProtection="1">
      <alignment horizontal="center" vertical="top"/>
    </xf>
    <xf numFmtId="0" fontId="26" fillId="0" borderId="0" xfId="0" applyFont="1" applyFill="1" applyBorder="1" applyAlignment="1" applyProtection="1">
      <alignment vertical="top"/>
    </xf>
    <xf numFmtId="0" fontId="26" fillId="0" borderId="0" xfId="0" applyFont="1" applyFill="1" applyBorder="1" applyAlignment="1" applyProtection="1">
      <alignment vertical="top" wrapText="1"/>
    </xf>
    <xf numFmtId="0" fontId="28" fillId="0" borderId="17" xfId="0" applyFont="1" applyFill="1" applyBorder="1" applyAlignment="1" applyProtection="1">
      <alignment horizontal="center" vertical="top"/>
    </xf>
    <xf numFmtId="0" fontId="14" fillId="2" borderId="31" xfId="0" applyFont="1" applyFill="1" applyBorder="1" applyAlignment="1" applyProtection="1">
      <alignment horizontal="right" vertical="center" wrapText="1"/>
    </xf>
    <xf numFmtId="0" fontId="14" fillId="2" borderId="10" xfId="0" applyFont="1" applyFill="1" applyBorder="1" applyAlignment="1" applyProtection="1">
      <alignment horizontal="center" vertical="center"/>
    </xf>
    <xf numFmtId="0" fontId="28" fillId="0" borderId="0" xfId="0" applyFont="1" applyFill="1" applyBorder="1" applyAlignment="1" applyProtection="1">
      <alignment vertical="top"/>
    </xf>
    <xf numFmtId="0" fontId="29" fillId="0" borderId="0" xfId="0" applyFont="1" applyFill="1" applyBorder="1" applyAlignment="1" applyProtection="1">
      <alignment vertical="top"/>
    </xf>
    <xf numFmtId="0" fontId="29" fillId="0" borderId="0" xfId="0" applyNumberFormat="1" applyFont="1" applyFill="1" applyBorder="1" applyAlignment="1" applyProtection="1">
      <alignment vertical="top"/>
    </xf>
    <xf numFmtId="0" fontId="0" fillId="0" borderId="12" xfId="0" applyFont="1" applyFill="1" applyBorder="1" applyAlignment="1" applyProtection="1">
      <alignment vertical="top"/>
    </xf>
    <xf numFmtId="0" fontId="0" fillId="0" borderId="12" xfId="0" applyFont="1" applyFill="1" applyBorder="1" applyProtection="1"/>
    <xf numFmtId="0" fontId="8" fillId="0" borderId="0" xfId="0" applyFont="1" applyFill="1" applyBorder="1" applyAlignment="1" applyProtection="1">
      <alignment horizontal="justify" vertical="top" wrapText="1"/>
    </xf>
    <xf numFmtId="0" fontId="0" fillId="0" borderId="12" xfId="0" applyFont="1" applyFill="1" applyBorder="1" applyAlignment="1" applyProtection="1">
      <alignment horizontal="center" vertical="center"/>
    </xf>
    <xf numFmtId="0" fontId="8" fillId="0" borderId="0" xfId="0" applyFont="1" applyFill="1" applyBorder="1" applyAlignment="1" applyProtection="1">
      <alignment horizontal="justify" wrapText="1"/>
    </xf>
    <xf numFmtId="0" fontId="8" fillId="0" borderId="14" xfId="0" applyFont="1" applyFill="1" applyBorder="1" applyAlignment="1" applyProtection="1">
      <alignment wrapText="1"/>
    </xf>
    <xf numFmtId="0" fontId="0"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7" fillId="5" borderId="19"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top" wrapText="1"/>
    </xf>
    <xf numFmtId="0" fontId="23" fillId="0" borderId="0" xfId="0" applyFont="1" applyFill="1" applyBorder="1" applyAlignment="1" applyProtection="1">
      <alignment horizontal="center" vertical="top" wrapText="1"/>
    </xf>
    <xf numFmtId="0" fontId="23" fillId="0" borderId="0" xfId="0" applyFont="1" applyFill="1" applyBorder="1" applyAlignment="1" applyProtection="1">
      <alignment vertical="top" wrapText="1"/>
    </xf>
    <xf numFmtId="0" fontId="23" fillId="0" borderId="0" xfId="0" applyNumberFormat="1" applyFont="1" applyFill="1" applyBorder="1" applyAlignment="1" applyProtection="1">
      <alignment horizontal="justify" vertical="top" wrapText="1"/>
    </xf>
    <xf numFmtId="0" fontId="26" fillId="0" borderId="12" xfId="0" applyFont="1" applyFill="1" applyBorder="1" applyAlignment="1" applyProtection="1">
      <alignment vertical="center" wrapText="1"/>
    </xf>
    <xf numFmtId="0" fontId="23" fillId="0" borderId="0" xfId="0" applyFont="1" applyFill="1" applyBorder="1" applyAlignment="1" applyProtection="1">
      <alignment horizontal="center" vertical="top"/>
    </xf>
    <xf numFmtId="0" fontId="23" fillId="0" borderId="0" xfId="0" applyFont="1" applyFill="1" applyBorder="1" applyAlignment="1" applyProtection="1">
      <alignment horizontal="right" vertical="top"/>
    </xf>
    <xf numFmtId="0" fontId="23" fillId="0" borderId="0" xfId="0" applyFont="1" applyFill="1" applyBorder="1" applyAlignment="1" applyProtection="1">
      <alignment horizontal="justify" vertical="top" wrapText="1"/>
    </xf>
    <xf numFmtId="0" fontId="23" fillId="0" borderId="14" xfId="0" applyFont="1" applyFill="1" applyBorder="1" applyAlignment="1" applyProtection="1">
      <alignment horizontal="center" vertical="top"/>
    </xf>
    <xf numFmtId="0" fontId="23" fillId="0" borderId="14" xfId="0" applyFont="1" applyFill="1" applyBorder="1" applyAlignment="1" applyProtection="1">
      <alignment horizontal="right" vertical="top"/>
    </xf>
    <xf numFmtId="0" fontId="23" fillId="0" borderId="14" xfId="0" applyFont="1" applyFill="1" applyBorder="1" applyAlignment="1" applyProtection="1">
      <alignment vertical="top" wrapText="1"/>
    </xf>
    <xf numFmtId="0" fontId="26" fillId="0" borderId="15" xfId="0" applyFont="1" applyFill="1" applyBorder="1" applyAlignment="1" applyProtection="1">
      <alignment horizontal="center" vertical="center" wrapText="1"/>
    </xf>
    <xf numFmtId="0" fontId="17" fillId="5" borderId="19" xfId="0" applyFont="1" applyFill="1" applyBorder="1" applyAlignment="1" applyProtection="1">
      <alignment horizontal="center" vertical="center" wrapText="1"/>
      <protection locked="0"/>
    </xf>
    <xf numFmtId="0" fontId="8" fillId="0" borderId="0" xfId="0" applyFont="1" applyFill="1" applyBorder="1" applyAlignment="1" applyProtection="1"/>
    <xf numFmtId="0" fontId="25" fillId="0" borderId="0" xfId="0" applyFont="1" applyFill="1" applyBorder="1" applyAlignment="1" applyProtection="1">
      <alignment vertical="top"/>
    </xf>
    <xf numFmtId="0" fontId="30" fillId="0" borderId="0" xfId="2" applyFont="1" applyFill="1" applyBorder="1" applyAlignment="1" applyProtection="1">
      <alignment vertical="top"/>
      <protection locked="0"/>
    </xf>
    <xf numFmtId="0" fontId="0" fillId="0" borderId="33" xfId="0" applyFont="1" applyFill="1" applyBorder="1" applyAlignment="1" applyProtection="1">
      <alignment vertical="top"/>
    </xf>
    <xf numFmtId="0" fontId="0" fillId="0" borderId="15" xfId="0" applyFont="1" applyFill="1" applyBorder="1" applyAlignment="1" applyProtection="1">
      <alignment vertical="top"/>
    </xf>
    <xf numFmtId="0" fontId="8" fillId="0" borderId="21" xfId="0" applyFont="1" applyFill="1" applyBorder="1" applyAlignment="1" applyProtection="1">
      <alignment horizontal="justify" wrapText="1"/>
    </xf>
    <xf numFmtId="0" fontId="8" fillId="0" borderId="23" xfId="0" applyFont="1" applyFill="1" applyBorder="1" applyAlignment="1" applyProtection="1">
      <alignment horizontal="justify" wrapText="1"/>
    </xf>
    <xf numFmtId="0" fontId="8" fillId="0" borderId="25" xfId="0" applyFont="1" applyFill="1" applyBorder="1" applyAlignment="1" applyProtection="1">
      <alignment horizontal="justify" wrapText="1"/>
    </xf>
    <xf numFmtId="0" fontId="8" fillId="0" borderId="0" xfId="0" applyNumberFormat="1" applyFont="1" applyFill="1" applyBorder="1" applyAlignment="1" applyProtection="1">
      <alignment vertical="top" wrapText="1"/>
    </xf>
    <xf numFmtId="0" fontId="8" fillId="0" borderId="14" xfId="0" applyFont="1" applyFill="1" applyBorder="1" applyAlignment="1" applyProtection="1">
      <alignment horizontal="center" vertical="center" textRotation="90"/>
    </xf>
    <xf numFmtId="0" fontId="0" fillId="0" borderId="0" xfId="0" applyFont="1" applyFill="1" applyBorder="1" applyAlignment="1" applyProtection="1">
      <alignment vertical="center"/>
    </xf>
    <xf numFmtId="0" fontId="0" fillId="0" borderId="12" xfId="0" applyFont="1" applyFill="1" applyBorder="1" applyAlignment="1" applyProtection="1">
      <alignment vertical="top" wrapText="1"/>
    </xf>
    <xf numFmtId="0" fontId="23" fillId="0" borderId="0" xfId="0" applyFont="1" applyFill="1" applyBorder="1" applyAlignment="1" applyProtection="1">
      <alignment horizontal="center" vertical="center"/>
    </xf>
    <xf numFmtId="0" fontId="8" fillId="0" borderId="0" xfId="0" applyFont="1" applyBorder="1" applyAlignment="1" applyProtection="1">
      <alignment horizontal="justify" vertical="top" wrapText="1"/>
    </xf>
    <xf numFmtId="0" fontId="0" fillId="0" borderId="13" xfId="0" applyFont="1" applyFill="1" applyBorder="1" applyAlignment="1" applyProtection="1">
      <alignment horizontal="center" vertical="top"/>
    </xf>
    <xf numFmtId="0" fontId="0" fillId="0" borderId="14" xfId="0" applyFont="1" applyFill="1" applyBorder="1" applyAlignment="1" applyProtection="1">
      <alignment horizontal="center" vertical="top"/>
    </xf>
    <xf numFmtId="0" fontId="0" fillId="0" borderId="14" xfId="0" applyFont="1" applyFill="1" applyBorder="1" applyAlignment="1" applyProtection="1">
      <alignment wrapText="1"/>
    </xf>
    <xf numFmtId="0" fontId="14" fillId="0" borderId="14" xfId="0" applyFont="1" applyFill="1" applyBorder="1" applyAlignment="1" applyProtection="1">
      <alignment horizontal="right" vertical="center" wrapText="1"/>
    </xf>
    <xf numFmtId="0" fontId="14" fillId="0" borderId="15" xfId="0" applyFont="1" applyFill="1" applyBorder="1" applyAlignment="1" applyProtection="1">
      <alignment horizontal="center" vertical="center"/>
    </xf>
    <xf numFmtId="0" fontId="14"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center" vertical="center"/>
    </xf>
    <xf numFmtId="0" fontId="14" fillId="2" borderId="37" xfId="0" applyFont="1" applyFill="1" applyBorder="1" applyAlignment="1" applyProtection="1">
      <alignment horizontal="center" vertical="center" wrapText="1"/>
    </xf>
    <xf numFmtId="0" fontId="14" fillId="2" borderId="38" xfId="0" applyFont="1" applyFill="1" applyBorder="1" applyAlignment="1" applyProtection="1">
      <alignment horizontal="center" vertical="center"/>
    </xf>
    <xf numFmtId="0" fontId="8" fillId="0" borderId="0" xfId="0" applyFont="1" applyFill="1" applyBorder="1" applyAlignment="1" applyProtection="1">
      <alignment horizontal="center" vertical="top" wrapText="1"/>
    </xf>
    <xf numFmtId="0" fontId="0" fillId="0" borderId="46" xfId="0" applyFont="1" applyFill="1" applyBorder="1" applyAlignment="1" applyProtection="1">
      <alignment vertical="top" wrapText="1"/>
    </xf>
    <xf numFmtId="0" fontId="8" fillId="0" borderId="0" xfId="0" applyFont="1" applyFill="1" applyBorder="1" applyAlignment="1" applyProtection="1">
      <alignment horizontal="center" vertical="center" wrapText="1"/>
    </xf>
    <xf numFmtId="0" fontId="0" fillId="0" borderId="0" xfId="0" applyFont="1" applyAlignment="1" applyProtection="1">
      <alignment horizontal="right" vertical="center" wrapText="1"/>
    </xf>
    <xf numFmtId="0" fontId="28" fillId="0" borderId="11" xfId="0" applyFont="1" applyFill="1" applyBorder="1" applyAlignment="1" applyProtection="1">
      <alignment horizontal="center" vertical="top"/>
    </xf>
    <xf numFmtId="0" fontId="8" fillId="0" borderId="17" xfId="0" applyFont="1" applyFill="1" applyBorder="1" applyAlignment="1" applyProtection="1">
      <alignment horizontal="center" vertical="top" wrapText="1"/>
    </xf>
    <xf numFmtId="0" fontId="8" fillId="0" borderId="18" xfId="0" applyFont="1" applyFill="1" applyBorder="1" applyAlignment="1" applyProtection="1">
      <alignment horizontal="justify" vertical="top" wrapText="1"/>
    </xf>
    <xf numFmtId="0" fontId="17" fillId="5" borderId="42" xfId="0"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top" wrapText="1"/>
    </xf>
    <xf numFmtId="0" fontId="8" fillId="0" borderId="14" xfId="0" applyFont="1" applyFill="1" applyBorder="1" applyAlignment="1" applyProtection="1">
      <alignment horizontal="justify" vertical="top" wrapText="1"/>
    </xf>
    <xf numFmtId="0" fontId="17" fillId="5" borderId="45"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top" wrapText="1"/>
    </xf>
    <xf numFmtId="0" fontId="8" fillId="0" borderId="28" xfId="0" applyFont="1" applyFill="1" applyBorder="1" applyAlignment="1" applyProtection="1">
      <alignment horizontal="justify" vertical="top" wrapText="1"/>
    </xf>
    <xf numFmtId="0" fontId="17" fillId="5" borderId="44" xfId="0" applyFont="1" applyFill="1" applyBorder="1" applyAlignment="1" applyProtection="1">
      <alignment horizontal="center" vertical="center"/>
      <protection locked="0"/>
    </xf>
    <xf numFmtId="0" fontId="8" fillId="0" borderId="11" xfId="0" applyFont="1" applyFill="1" applyBorder="1" applyAlignment="1" applyProtection="1">
      <alignment vertical="top"/>
    </xf>
    <xf numFmtId="0" fontId="0" fillId="0" borderId="15" xfId="0" applyFont="1" applyFill="1" applyBorder="1" applyAlignment="1" applyProtection="1">
      <alignment vertical="top" wrapText="1"/>
    </xf>
    <xf numFmtId="0" fontId="0" fillId="0" borderId="28" xfId="0" applyFont="1" applyFill="1" applyBorder="1" applyAlignment="1" applyProtection="1">
      <alignment horizontal="center" vertical="top"/>
    </xf>
    <xf numFmtId="0" fontId="0" fillId="0" borderId="28" xfId="0" applyFont="1" applyFill="1" applyBorder="1" applyAlignment="1" applyProtection="1">
      <alignment wrapText="1"/>
    </xf>
    <xf numFmtId="0" fontId="0" fillId="0" borderId="28" xfId="0" applyFont="1" applyBorder="1" applyAlignment="1" applyProtection="1">
      <alignment horizontal="right" vertical="center" wrapText="1"/>
    </xf>
    <xf numFmtId="0" fontId="0" fillId="0" borderId="28" xfId="0" applyFont="1" applyFill="1" applyBorder="1" applyAlignment="1" applyProtection="1">
      <alignment horizontal="center" vertical="center"/>
    </xf>
    <xf numFmtId="0" fontId="14" fillId="2" borderId="47"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17" fillId="5" borderId="48"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top" wrapText="1"/>
    </xf>
    <xf numFmtId="0" fontId="8" fillId="0" borderId="18" xfId="0" applyFont="1" applyFill="1" applyBorder="1" applyAlignment="1" applyProtection="1">
      <alignment vertical="top" wrapText="1"/>
    </xf>
    <xf numFmtId="0" fontId="0" fillId="0" borderId="18" xfId="0" applyFont="1" applyBorder="1"/>
    <xf numFmtId="0" fontId="0" fillId="0" borderId="18" xfId="0" applyFont="1" applyFill="1" applyBorder="1" applyAlignment="1" applyProtection="1">
      <alignment vertical="top"/>
    </xf>
    <xf numFmtId="0" fontId="8" fillId="0" borderId="14" xfId="0" applyFont="1" applyBorder="1" applyAlignment="1" applyProtection="1">
      <alignment horizontal="justify"/>
    </xf>
    <xf numFmtId="0" fontId="23" fillId="0" borderId="14" xfId="0" applyFont="1" applyFill="1" applyBorder="1" applyAlignment="1" applyProtection="1">
      <alignment vertical="top"/>
    </xf>
    <xf numFmtId="0" fontId="26" fillId="0" borderId="14" xfId="0" applyFont="1" applyFill="1" applyBorder="1" applyAlignment="1" applyProtection="1">
      <alignment vertical="top"/>
    </xf>
    <xf numFmtId="0" fontId="26" fillId="0" borderId="12" xfId="0" applyFont="1" applyFill="1" applyBorder="1" applyAlignment="1" applyProtection="1">
      <alignment vertical="top"/>
    </xf>
    <xf numFmtId="0" fontId="26" fillId="0" borderId="15" xfId="0" applyFont="1" applyFill="1" applyBorder="1" applyAlignment="1" applyProtection="1">
      <alignment vertical="top"/>
    </xf>
    <xf numFmtId="0" fontId="33" fillId="7" borderId="8" xfId="0" applyFont="1" applyFill="1" applyBorder="1" applyAlignment="1" applyProtection="1">
      <alignment horizontal="left" vertical="center"/>
    </xf>
    <xf numFmtId="0" fontId="33" fillId="7" borderId="31" xfId="0" applyFont="1" applyFill="1" applyBorder="1" applyAlignment="1" applyProtection="1">
      <alignment horizontal="left" vertical="center"/>
    </xf>
    <xf numFmtId="0" fontId="33" fillId="7" borderId="35" xfId="0" applyFont="1" applyFill="1" applyBorder="1" applyAlignment="1" applyProtection="1">
      <alignment horizontal="left" vertical="center"/>
    </xf>
    <xf numFmtId="0" fontId="34" fillId="2" borderId="31" xfId="0" applyFont="1" applyFill="1" applyBorder="1" applyAlignment="1" applyProtection="1">
      <alignment horizontal="right" vertical="center" wrapText="1"/>
    </xf>
    <xf numFmtId="0" fontId="34" fillId="2" borderId="10"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26" fillId="0" borderId="11" xfId="0" applyFont="1" applyFill="1" applyBorder="1" applyAlignment="1" applyProtection="1">
      <alignment vertical="top"/>
    </xf>
    <xf numFmtId="0" fontId="26" fillId="0" borderId="22" xfId="0" applyFont="1" applyFill="1" applyBorder="1" applyAlignment="1" applyProtection="1">
      <alignment vertical="top" wrapText="1"/>
    </xf>
    <xf numFmtId="0" fontId="26" fillId="0" borderId="12" xfId="0" applyFont="1" applyFill="1" applyBorder="1" applyAlignment="1" applyProtection="1">
      <alignment vertical="top" wrapText="1"/>
    </xf>
    <xf numFmtId="0" fontId="8"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0" fillId="0" borderId="14" xfId="0" applyFont="1" applyFill="1" applyBorder="1" applyAlignment="1" applyProtection="1">
      <alignment vertical="top"/>
    </xf>
    <xf numFmtId="0" fontId="0" fillId="0" borderId="14" xfId="0" applyFont="1" applyFill="1" applyBorder="1" applyAlignment="1" applyProtection="1">
      <alignment vertical="top" wrapText="1"/>
    </xf>
    <xf numFmtId="0" fontId="19" fillId="0" borderId="14" xfId="0" applyFont="1" applyFill="1" applyBorder="1" applyAlignment="1" applyProtection="1">
      <alignment horizontal="center" vertical="center"/>
    </xf>
    <xf numFmtId="44" fontId="17" fillId="5" borderId="16" xfId="0" applyNumberFormat="1" applyFont="1" applyFill="1" applyBorder="1" applyAlignment="1" applyProtection="1">
      <alignment horizontal="right" vertical="center"/>
      <protection locked="0"/>
    </xf>
    <xf numFmtId="44" fontId="17" fillId="5" borderId="16" xfId="1" applyNumberFormat="1" applyFont="1" applyFill="1" applyBorder="1" applyAlignment="1" applyProtection="1">
      <alignment horizontal="right" vertical="center"/>
      <protection locked="0"/>
    </xf>
    <xf numFmtId="0" fontId="8" fillId="0" borderId="0" xfId="0" applyFont="1" applyFill="1" applyBorder="1" applyAlignment="1" applyProtection="1">
      <alignment vertical="top" wrapText="1"/>
    </xf>
    <xf numFmtId="0" fontId="8" fillId="0" borderId="12" xfId="0" applyFont="1" applyFill="1" applyBorder="1" applyAlignment="1" applyProtection="1">
      <alignment vertical="top" wrapText="1"/>
    </xf>
    <xf numFmtId="0" fontId="17" fillId="5" borderId="16" xfId="0" applyFont="1" applyFill="1" applyBorder="1" applyAlignment="1" applyProtection="1">
      <alignment horizontal="right" vertical="center"/>
      <protection locked="0"/>
    </xf>
    <xf numFmtId="49" fontId="17" fillId="5" borderId="16" xfId="1" applyNumberFormat="1" applyFont="1" applyFill="1" applyBorder="1" applyAlignment="1" applyProtection="1">
      <alignment horizontal="right" vertical="center"/>
      <protection locked="0"/>
    </xf>
    <xf numFmtId="0" fontId="0" fillId="0" borderId="0" xfId="0" applyFont="1" applyBorder="1" applyAlignment="1">
      <alignment horizontal="right"/>
    </xf>
    <xf numFmtId="164" fontId="17" fillId="5" borderId="16" xfId="1" applyNumberFormat="1" applyFont="1" applyFill="1" applyBorder="1" applyAlignment="1" applyProtection="1">
      <alignment horizontal="right" vertical="center"/>
      <protection locked="0"/>
    </xf>
    <xf numFmtId="0" fontId="17" fillId="0" borderId="16" xfId="0" applyFont="1" applyFill="1" applyBorder="1" applyAlignment="1" applyProtection="1">
      <alignment horizontal="right" vertical="center"/>
    </xf>
    <xf numFmtId="164" fontId="17" fillId="5" borderId="16" xfId="0" applyNumberFormat="1" applyFont="1" applyFill="1" applyBorder="1" applyAlignment="1" applyProtection="1">
      <alignment horizontal="left" vertical="center"/>
      <protection locked="0"/>
    </xf>
    <xf numFmtId="0" fontId="25" fillId="0" borderId="11" xfId="0" applyFont="1" applyFill="1" applyBorder="1" applyAlignment="1" applyProtection="1">
      <alignment vertical="top"/>
    </xf>
    <xf numFmtId="0" fontId="30" fillId="0" borderId="14" xfId="2" applyFont="1" applyFill="1" applyBorder="1" applyAlignment="1" applyProtection="1">
      <alignment horizontal="left" vertical="top" wrapText="1"/>
      <protection locked="0"/>
    </xf>
    <xf numFmtId="0" fontId="8" fillId="0" borderId="2" xfId="0" applyFont="1" applyFill="1" applyBorder="1" applyAlignment="1" applyProtection="1">
      <alignment vertical="top" wrapText="1"/>
    </xf>
    <xf numFmtId="0" fontId="8" fillId="0" borderId="1" xfId="0" applyFont="1" applyFill="1" applyBorder="1" applyAlignment="1" applyProtection="1">
      <alignment vertical="top" wrapText="1"/>
    </xf>
    <xf numFmtId="0" fontId="14" fillId="2" borderId="37"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wrapText="1"/>
    </xf>
    <xf numFmtId="0" fontId="8" fillId="0" borderId="11" xfId="0" applyFont="1" applyBorder="1" applyAlignment="1" applyProtection="1">
      <alignment horizontal="left" wrapText="1"/>
    </xf>
    <xf numFmtId="0" fontId="8" fillId="0" borderId="0" xfId="0" applyFont="1" applyBorder="1" applyAlignment="1" applyProtection="1">
      <alignment horizontal="left" wrapText="1"/>
    </xf>
    <xf numFmtId="0" fontId="8" fillId="0" borderId="12" xfId="0" applyFont="1" applyBorder="1" applyAlignment="1" applyProtection="1">
      <alignment horizontal="left" wrapText="1"/>
    </xf>
    <xf numFmtId="0" fontId="31" fillId="0" borderId="18" xfId="0" applyFont="1" applyBorder="1" applyAlignment="1">
      <alignment wrapText="1"/>
    </xf>
    <xf numFmtId="0" fontId="20" fillId="0" borderId="0" xfId="2" applyFont="1" applyBorder="1" applyAlignment="1" applyProtection="1"/>
    <xf numFmtId="0" fontId="14" fillId="2" borderId="38"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28" fillId="0" borderId="18" xfId="0" applyFont="1" applyFill="1" applyBorder="1" applyAlignment="1" applyProtection="1">
      <alignment horizontal="left" vertical="top" wrapText="1"/>
    </xf>
    <xf numFmtId="0" fontId="28" fillId="0" borderId="36" xfId="0" applyFont="1" applyFill="1" applyBorder="1" applyAlignment="1" applyProtection="1">
      <alignment horizontal="left" vertical="top" wrapText="1"/>
    </xf>
    <xf numFmtId="0" fontId="8" fillId="0" borderId="30"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0" fontId="8" fillId="0" borderId="5" xfId="0" applyFont="1" applyFill="1" applyBorder="1" applyAlignment="1" applyProtection="1">
      <alignment horizontal="right" vertical="center" wrapText="1"/>
    </xf>
    <xf numFmtId="0" fontId="32" fillId="0" borderId="30" xfId="0" applyFont="1" applyFill="1" applyBorder="1" applyAlignment="1" applyProtection="1">
      <alignment horizontal="justify" vertical="center" wrapText="1"/>
    </xf>
    <xf numFmtId="0" fontId="32" fillId="0" borderId="3" xfId="0" applyFont="1" applyFill="1" applyBorder="1" applyAlignment="1" applyProtection="1">
      <alignment horizontal="justify" vertical="center" wrapText="1"/>
    </xf>
    <xf numFmtId="0" fontId="32" fillId="0" borderId="5" xfId="0" applyFont="1" applyFill="1" applyBorder="1" applyAlignment="1" applyProtection="1">
      <alignment horizontal="justify" vertical="center" wrapText="1"/>
    </xf>
    <xf numFmtId="0" fontId="32" fillId="0" borderId="11" xfId="0" applyNumberFormat="1" applyFont="1" applyFill="1" applyBorder="1" applyAlignment="1" applyProtection="1">
      <alignment horizontal="justify" vertical="center" wrapText="1"/>
    </xf>
    <xf numFmtId="0" fontId="32" fillId="0" borderId="0" xfId="0" applyNumberFormat="1" applyFont="1" applyFill="1" applyBorder="1" applyAlignment="1" applyProtection="1">
      <alignment horizontal="justify" vertical="center" wrapText="1"/>
    </xf>
    <xf numFmtId="0" fontId="32" fillId="0" borderId="12" xfId="0" applyNumberFormat="1" applyFont="1" applyFill="1" applyBorder="1" applyAlignment="1" applyProtection="1">
      <alignment horizontal="justify" vertical="center" wrapText="1"/>
    </xf>
    <xf numFmtId="0" fontId="35" fillId="11" borderId="22" xfId="0" applyFont="1" applyFill="1" applyBorder="1" applyAlignment="1" applyProtection="1">
      <alignment horizontal="justify" vertical="center" wrapText="1"/>
    </xf>
    <xf numFmtId="0" fontId="35" fillId="11" borderId="12" xfId="0" applyFont="1" applyFill="1" applyBorder="1" applyAlignment="1" applyProtection="1">
      <alignment horizontal="justify" vertical="center" wrapText="1"/>
    </xf>
    <xf numFmtId="0" fontId="28" fillId="0" borderId="40" xfId="0" applyFont="1" applyFill="1" applyBorder="1" applyAlignment="1" applyProtection="1">
      <alignment horizontal="left" vertical="top" wrapText="1"/>
    </xf>
    <xf numFmtId="0" fontId="8" fillId="0" borderId="20"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31" fillId="0"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8" fillId="0" borderId="23" xfId="0" applyFont="1" applyFill="1" applyBorder="1" applyAlignment="1" applyProtection="1">
      <alignment vertical="top" wrapText="1"/>
    </xf>
    <xf numFmtId="0" fontId="15" fillId="9" borderId="4" xfId="0" applyFont="1" applyFill="1" applyBorder="1" applyAlignment="1" applyProtection="1">
      <alignment horizontal="left" vertical="center" wrapText="1"/>
    </xf>
    <xf numFmtId="0" fontId="15" fillId="9" borderId="3" xfId="0" applyFont="1" applyFill="1" applyBorder="1" applyAlignment="1" applyProtection="1">
      <alignment horizontal="left" vertical="center" wrapText="1"/>
    </xf>
    <xf numFmtId="0" fontId="15" fillId="9" borderId="5" xfId="0" applyFont="1" applyFill="1" applyBorder="1" applyAlignment="1" applyProtection="1">
      <alignment horizontal="left" vertical="center" wrapText="1"/>
    </xf>
    <xf numFmtId="0" fontId="28" fillId="10" borderId="28"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17" fillId="5" borderId="4" xfId="0" applyFont="1" applyFill="1" applyBorder="1" applyAlignment="1" applyProtection="1">
      <alignment horizontal="left" vertical="center"/>
      <protection locked="0"/>
    </xf>
    <xf numFmtId="0" fontId="17" fillId="5" borderId="3" xfId="0" applyFont="1" applyFill="1" applyBorder="1" applyAlignment="1" applyProtection="1">
      <alignment horizontal="left" vertical="center"/>
      <protection locked="0"/>
    </xf>
    <xf numFmtId="0" fontId="17" fillId="5" borderId="5" xfId="0" applyFont="1" applyFill="1" applyBorder="1" applyAlignment="1" applyProtection="1">
      <alignment horizontal="left" vertical="center"/>
      <protection locked="0"/>
    </xf>
    <xf numFmtId="0" fontId="17" fillId="5" borderId="16" xfId="0" applyFont="1" applyFill="1" applyBorder="1" applyAlignment="1" applyProtection="1">
      <alignment horizontal="left" vertical="center"/>
      <protection locked="0"/>
    </xf>
    <xf numFmtId="0" fontId="17" fillId="5" borderId="4"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8" fillId="0" borderId="0" xfId="0" applyFont="1" applyAlignment="1" applyProtection="1">
      <alignment horizontal="right" wrapText="1"/>
    </xf>
    <xf numFmtId="0" fontId="8" fillId="0" borderId="23" xfId="0" applyFont="1" applyBorder="1" applyAlignment="1" applyProtection="1">
      <alignment horizontal="right" wrapText="1"/>
    </xf>
    <xf numFmtId="0" fontId="8" fillId="0" borderId="12" xfId="0" applyFont="1" applyFill="1" applyBorder="1" applyAlignment="1" applyProtection="1">
      <alignment vertical="top" wrapText="1"/>
    </xf>
    <xf numFmtId="0" fontId="8" fillId="0" borderId="1" xfId="0" applyFont="1" applyFill="1" applyBorder="1" applyAlignment="1" applyProtection="1">
      <alignment vertical="top" wrapText="1"/>
    </xf>
    <xf numFmtId="0" fontId="8" fillId="0" borderId="25" xfId="0" applyFont="1" applyFill="1" applyBorder="1" applyAlignment="1" applyProtection="1">
      <alignment vertical="top" wrapText="1"/>
    </xf>
    <xf numFmtId="0" fontId="8" fillId="0" borderId="20" xfId="0" applyFont="1" applyFill="1" applyBorder="1" applyAlignment="1" applyProtection="1">
      <alignment horizontal="center" vertical="center" textRotation="90" wrapText="1"/>
    </xf>
    <xf numFmtId="0" fontId="8" fillId="0" borderId="22" xfId="0" applyFont="1" applyFill="1" applyBorder="1" applyAlignment="1" applyProtection="1">
      <alignment horizontal="center" vertical="center" textRotation="90" wrapText="1"/>
    </xf>
    <xf numFmtId="0" fontId="8" fillId="0" borderId="24" xfId="0" applyFont="1" applyFill="1" applyBorder="1" applyAlignment="1" applyProtection="1">
      <alignment horizontal="center" vertical="center" textRotation="90" wrapText="1"/>
    </xf>
    <xf numFmtId="0" fontId="8" fillId="0" borderId="2" xfId="0" applyFont="1" applyFill="1" applyBorder="1" applyAlignment="1" applyProtection="1">
      <alignment vertical="top" wrapText="1"/>
    </xf>
    <xf numFmtId="0" fontId="8" fillId="0" borderId="21" xfId="0" applyFont="1" applyFill="1" applyBorder="1" applyAlignment="1" applyProtection="1">
      <alignment vertical="top" wrapText="1"/>
    </xf>
    <xf numFmtId="0" fontId="4" fillId="0" borderId="24"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7" fillId="5" borderId="4" xfId="0" applyFont="1" applyFill="1" applyBorder="1" applyAlignment="1" applyProtection="1">
      <alignment vertical="top" wrapText="1"/>
      <protection locked="0"/>
    </xf>
    <xf numFmtId="0" fontId="11" fillId="5" borderId="3" xfId="0" applyFont="1" applyFill="1" applyBorder="1" applyAlignment="1" applyProtection="1">
      <alignment vertical="top" wrapText="1"/>
      <protection locked="0"/>
    </xf>
    <xf numFmtId="0" fontId="11" fillId="5" borderId="5" xfId="0" applyFont="1" applyFill="1" applyBorder="1" applyAlignment="1" applyProtection="1">
      <alignment vertical="top" wrapText="1"/>
      <protection locked="0"/>
    </xf>
    <xf numFmtId="0" fontId="12" fillId="0" borderId="0" xfId="0" applyFont="1" applyAlignment="1" applyProtection="1">
      <alignment horizontal="justify" vertical="top" wrapText="1"/>
    </xf>
    <xf numFmtId="0" fontId="7" fillId="0" borderId="1" xfId="0" applyFont="1" applyBorder="1" applyAlignment="1" applyProtection="1">
      <alignment wrapText="1"/>
    </xf>
    <xf numFmtId="0" fontId="10" fillId="9" borderId="4" xfId="0" applyFont="1" applyFill="1" applyBorder="1" applyAlignment="1" applyProtection="1">
      <alignment horizontal="justify" vertical="center" wrapText="1"/>
    </xf>
    <xf numFmtId="0" fontId="10" fillId="9" borderId="3" xfId="0" applyFont="1" applyFill="1" applyBorder="1" applyAlignment="1" applyProtection="1">
      <alignment horizontal="justify" vertical="center" wrapText="1"/>
    </xf>
    <xf numFmtId="0" fontId="10" fillId="9" borderId="5" xfId="0" applyFont="1" applyFill="1" applyBorder="1" applyAlignment="1" applyProtection="1">
      <alignment horizontal="justify"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5" xfId="0" applyFont="1" applyFill="1" applyBorder="1" applyAlignment="1" applyProtection="1">
      <alignment horizontal="left" vertical="center"/>
    </xf>
  </cellXfs>
  <cellStyles count="3">
    <cellStyle name="Currency" xfId="1" builtinId="4"/>
    <cellStyle name="Hyperlink" xfId="2" builtinId="8" customBuiltin="1"/>
    <cellStyle name="Normal" xfId="0" builtinId="0"/>
  </cellStyles>
  <dxfs count="0"/>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hyperlink" Target="https://gis.sanantonio.gov/ICRIP/basicviewer/index.html" TargetMode="External"/><Relationship Id="rId7"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www.renewsa.com/ProgramsServices/TargetAreas.aspx"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11" Type="http://schemas.openxmlformats.org/officeDocument/2006/relationships/ctrlProp" Target="../ctrlProps/ctrlProp2.xml"/><Relationship Id="rId5" Type="http://schemas.openxmlformats.org/officeDocument/2006/relationships/hyperlink" Target="https://www.sanantonio.gov/Portals/0/Files/GMA/Guidance/Employee2012Density_150205.pdf" TargetMode="External"/><Relationship Id="rId15" Type="http://schemas.openxmlformats.org/officeDocument/2006/relationships/ctrlProp" Target="../ctrlProps/ctrlProp6.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hyperlink" Target="https://www.sanantonio.gov/Portals/0/Files/GMA/Guidance/Employee2012Density_150205.pdf" TargetMode="Externa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rgb="FFC00000"/>
  </sheetPr>
  <dimension ref="A1:T179"/>
  <sheetViews>
    <sheetView showGridLines="0" tabSelected="1" view="pageBreakPreview" zoomScaleNormal="98" zoomScaleSheetLayoutView="100" zoomScalePageLayoutView="115" workbookViewId="0">
      <selection activeCell="D4" sqref="D4:F4"/>
    </sheetView>
  </sheetViews>
  <sheetFormatPr defaultColWidth="9.109375" defaultRowHeight="14.4"/>
  <cols>
    <col min="1" max="1" width="4.88671875" style="40" customWidth="1"/>
    <col min="2" max="2" width="5" style="40" customWidth="1"/>
    <col min="3" max="3" width="6.33203125" style="79" customWidth="1"/>
    <col min="4" max="4" width="49.44140625" style="111" customWidth="1"/>
    <col min="5" max="5" width="19.5546875" style="112" customWidth="1"/>
    <col min="6" max="6" width="10.109375" style="79" customWidth="1"/>
    <col min="7" max="7" width="15.44140625" style="79" hidden="1" customWidth="1"/>
    <col min="8" max="8" width="14.5546875" style="75" hidden="1" customWidth="1"/>
    <col min="9" max="9" width="5.6640625" style="78" hidden="1" customWidth="1"/>
    <col min="10" max="10" width="2" style="43" hidden="1" customWidth="1"/>
    <col min="11" max="17" width="2" style="78" hidden="1" customWidth="1"/>
    <col min="18" max="18" width="3" style="78" hidden="1" customWidth="1"/>
    <col min="19" max="19" width="9.109375" style="79" hidden="1" customWidth="1"/>
    <col min="20" max="22" width="9.109375" style="79" customWidth="1"/>
    <col min="23" max="16384" width="9.109375" style="79"/>
  </cols>
  <sheetData>
    <row r="1" spans="1:20" s="40" customFormat="1" ht="22.5" customHeight="1">
      <c r="A1" s="34" t="s">
        <v>94</v>
      </c>
      <c r="B1" s="35"/>
      <c r="C1" s="36"/>
      <c r="D1" s="37"/>
      <c r="E1" s="38" t="s">
        <v>40</v>
      </c>
      <c r="F1" s="39">
        <f>IF(F67&lt;6,0,SUM(,F86,F67,F93,F108,F114,F132,F139,F144,F162,F157,F65))</f>
        <v>0</v>
      </c>
      <c r="H1" s="41"/>
      <c r="I1" s="42"/>
      <c r="J1" s="43"/>
      <c r="K1" s="42"/>
      <c r="L1" s="42"/>
      <c r="M1" s="42"/>
      <c r="N1" s="42"/>
      <c r="O1" s="42"/>
      <c r="P1" s="42"/>
      <c r="Q1" s="42"/>
      <c r="R1" s="42"/>
    </row>
    <row r="2" spans="1:20" s="44" customFormat="1" ht="50.1" customHeight="1">
      <c r="A2" s="285" t="s">
        <v>157</v>
      </c>
      <c r="B2" s="286"/>
      <c r="C2" s="286"/>
      <c r="D2" s="286"/>
      <c r="E2" s="286"/>
      <c r="F2" s="287"/>
      <c r="H2" s="6"/>
      <c r="I2" s="18"/>
      <c r="J2" s="11"/>
      <c r="K2" s="11"/>
      <c r="L2" s="11"/>
      <c r="M2" s="11"/>
      <c r="N2" s="11"/>
      <c r="O2" s="11"/>
      <c r="P2" s="11"/>
      <c r="Q2" s="11"/>
      <c r="R2" s="11"/>
      <c r="S2" s="40"/>
      <c r="T2" s="40"/>
    </row>
    <row r="3" spans="1:20" s="45" customFormat="1" ht="8.1" customHeight="1"/>
    <row r="4" spans="1:20" s="44" customFormat="1">
      <c r="A4" s="46" t="s">
        <v>11</v>
      </c>
      <c r="B4" s="47"/>
      <c r="D4" s="291"/>
      <c r="E4" s="292"/>
      <c r="F4" s="293"/>
      <c r="H4" s="6"/>
      <c r="I4" s="18"/>
      <c r="J4" s="11"/>
      <c r="K4" s="11"/>
      <c r="L4" s="11"/>
      <c r="M4" s="11"/>
      <c r="N4" s="11"/>
      <c r="O4" s="11"/>
      <c r="P4" s="11"/>
      <c r="Q4" s="11"/>
      <c r="R4" s="11"/>
    </row>
    <row r="5" spans="1:20" s="44" customFormat="1" ht="8.1" customHeight="1">
      <c r="D5" s="1"/>
      <c r="H5" s="5"/>
      <c r="I5" s="18"/>
      <c r="J5" s="11"/>
      <c r="K5" s="11"/>
      <c r="L5" s="11"/>
      <c r="M5" s="11"/>
      <c r="N5" s="11"/>
      <c r="O5" s="11"/>
      <c r="P5" s="11"/>
      <c r="Q5" s="11"/>
      <c r="R5" s="11"/>
    </row>
    <row r="6" spans="1:20" s="48" customFormat="1">
      <c r="A6" s="46" t="s">
        <v>30</v>
      </c>
      <c r="B6" s="47"/>
      <c r="C6" s="47"/>
      <c r="D6" s="294"/>
      <c r="E6" s="294"/>
      <c r="F6" s="294"/>
      <c r="H6" s="16"/>
      <c r="I6" s="18"/>
      <c r="J6" s="12"/>
      <c r="K6" s="12"/>
      <c r="L6" s="12"/>
      <c r="M6" s="12"/>
      <c r="N6" s="12"/>
      <c r="O6" s="12"/>
      <c r="P6" s="12"/>
      <c r="Q6" s="12"/>
      <c r="R6" s="12"/>
    </row>
    <row r="7" spans="1:20" s="48" customFormat="1">
      <c r="A7" s="49"/>
      <c r="B7" s="50"/>
      <c r="C7" s="51" t="s">
        <v>42</v>
      </c>
      <c r="D7" s="52"/>
      <c r="E7" s="53"/>
      <c r="F7" s="54"/>
      <c r="H7" s="16"/>
      <c r="I7" s="18"/>
      <c r="J7" s="12"/>
      <c r="K7" s="12"/>
      <c r="L7" s="12"/>
      <c r="M7" s="12"/>
      <c r="N7" s="12"/>
      <c r="O7" s="12"/>
      <c r="P7" s="12"/>
      <c r="Q7" s="12"/>
      <c r="R7" s="12"/>
    </row>
    <row r="8" spans="1:20" s="48" customFormat="1">
      <c r="A8" s="49"/>
      <c r="B8" s="50"/>
      <c r="C8" s="51" t="s">
        <v>43</v>
      </c>
      <c r="D8" s="52"/>
      <c r="E8" s="55"/>
      <c r="F8" s="56"/>
      <c r="H8" s="16"/>
      <c r="I8" s="18"/>
      <c r="J8" s="12"/>
      <c r="K8" s="12"/>
      <c r="L8" s="12"/>
      <c r="M8" s="12"/>
      <c r="N8" s="12"/>
      <c r="O8" s="12"/>
      <c r="P8" s="12"/>
      <c r="Q8" s="12"/>
      <c r="R8" s="12"/>
    </row>
    <row r="9" spans="1:20" s="48" customFormat="1">
      <c r="A9" s="49"/>
      <c r="B9" s="50"/>
      <c r="C9" s="51" t="s">
        <v>44</v>
      </c>
      <c r="D9" s="52"/>
      <c r="E9" s="55"/>
      <c r="F9" s="56"/>
      <c r="H9" s="16"/>
      <c r="I9" s="18"/>
      <c r="J9" s="12"/>
      <c r="K9" s="12"/>
      <c r="L9" s="12"/>
      <c r="M9" s="12"/>
      <c r="N9" s="12"/>
      <c r="O9" s="12"/>
      <c r="P9" s="12"/>
      <c r="Q9" s="12"/>
      <c r="R9" s="12"/>
    </row>
    <row r="10" spans="1:20" s="59" customFormat="1" ht="8.1" customHeight="1">
      <c r="A10" s="57"/>
      <c r="B10" s="58"/>
      <c r="C10" s="58"/>
      <c r="D10" s="56"/>
      <c r="E10" s="56"/>
      <c r="F10" s="56"/>
      <c r="H10" s="17"/>
      <c r="I10" s="19"/>
      <c r="J10" s="13"/>
      <c r="K10" s="13"/>
      <c r="L10" s="13"/>
      <c r="M10" s="13"/>
      <c r="N10" s="13"/>
      <c r="O10" s="13"/>
      <c r="P10" s="13"/>
      <c r="Q10" s="13"/>
      <c r="R10" s="13"/>
    </row>
    <row r="11" spans="1:20" s="59" customFormat="1" ht="33" customHeight="1">
      <c r="B11" s="297" t="s">
        <v>38</v>
      </c>
      <c r="C11" s="298"/>
      <c r="D11" s="52"/>
      <c r="E11" s="56"/>
      <c r="F11" s="56"/>
      <c r="H11" s="17"/>
      <c r="I11" s="19"/>
      <c r="J11" s="13"/>
      <c r="K11" s="13"/>
      <c r="L11" s="13"/>
      <c r="M11" s="13"/>
      <c r="N11" s="13"/>
      <c r="O11" s="13"/>
      <c r="P11" s="13"/>
      <c r="Q11" s="13"/>
      <c r="R11" s="13"/>
    </row>
    <row r="12" spans="1:20" s="59" customFormat="1">
      <c r="B12" s="60"/>
      <c r="C12" s="61" t="s">
        <v>61</v>
      </c>
      <c r="D12" s="52"/>
      <c r="E12" s="56"/>
      <c r="F12" s="56"/>
      <c r="H12" s="17"/>
      <c r="I12" s="19"/>
      <c r="J12" s="13"/>
      <c r="K12" s="13"/>
      <c r="L12" s="13"/>
      <c r="M12" s="13"/>
      <c r="N12" s="13"/>
      <c r="O12" s="13"/>
      <c r="P12" s="13"/>
      <c r="Q12" s="13"/>
      <c r="R12" s="13"/>
    </row>
    <row r="13" spans="1:20" s="59" customFormat="1">
      <c r="A13" s="62"/>
      <c r="B13" s="62"/>
      <c r="C13" s="51" t="s">
        <v>36</v>
      </c>
      <c r="D13" s="52"/>
      <c r="E13" s="56"/>
      <c r="F13" s="56"/>
      <c r="H13" s="17"/>
      <c r="I13" s="19"/>
      <c r="J13" s="13"/>
      <c r="K13" s="13"/>
      <c r="L13" s="13"/>
      <c r="M13" s="13"/>
      <c r="N13" s="13"/>
      <c r="O13" s="13"/>
      <c r="P13" s="13"/>
      <c r="Q13" s="13"/>
      <c r="R13" s="13"/>
    </row>
    <row r="14" spans="1:20" s="59" customFormat="1">
      <c r="A14" s="57"/>
      <c r="B14" s="62"/>
      <c r="C14" s="51" t="s">
        <v>37</v>
      </c>
      <c r="D14" s="63"/>
      <c r="E14" s="56"/>
      <c r="F14" s="56"/>
      <c r="H14" s="17"/>
      <c r="I14" s="19"/>
      <c r="J14" s="13"/>
      <c r="K14" s="13"/>
      <c r="L14" s="13"/>
      <c r="M14" s="13"/>
      <c r="N14" s="13"/>
      <c r="O14" s="13"/>
      <c r="P14" s="13"/>
      <c r="Q14" s="13"/>
      <c r="R14" s="13"/>
    </row>
    <row r="15" spans="1:20" s="67" customFormat="1" ht="8.1" customHeight="1">
      <c r="A15" s="64"/>
      <c r="B15" s="17"/>
      <c r="C15" s="65"/>
      <c r="D15" s="66"/>
      <c r="E15" s="56"/>
      <c r="F15" s="56"/>
      <c r="H15" s="17"/>
      <c r="I15" s="20"/>
      <c r="J15" s="14"/>
      <c r="K15" s="14"/>
      <c r="L15" s="14"/>
      <c r="M15" s="14"/>
      <c r="N15" s="14"/>
      <c r="O15" s="14"/>
      <c r="P15" s="14"/>
      <c r="Q15" s="14"/>
      <c r="R15" s="14"/>
    </row>
    <row r="16" spans="1:20" s="68" customFormat="1" ht="33" customHeight="1">
      <c r="B16" s="297" t="s">
        <v>39</v>
      </c>
      <c r="C16" s="298"/>
      <c r="D16" s="52"/>
      <c r="E16" s="69"/>
      <c r="F16" s="70"/>
      <c r="H16" s="16"/>
      <c r="I16" s="21"/>
      <c r="J16" s="15"/>
      <c r="K16" s="15"/>
      <c r="L16" s="15"/>
      <c r="M16" s="15"/>
      <c r="N16" s="15"/>
      <c r="O16" s="15"/>
      <c r="P16" s="15"/>
      <c r="Q16" s="15"/>
      <c r="R16" s="15"/>
    </row>
    <row r="17" spans="1:19" s="68" customFormat="1">
      <c r="B17" s="60"/>
      <c r="C17" s="61" t="s">
        <v>62</v>
      </c>
      <c r="D17" s="52"/>
      <c r="E17" s="69"/>
      <c r="F17" s="70"/>
      <c r="H17" s="16"/>
      <c r="I17" s="21"/>
      <c r="J17" s="15"/>
      <c r="K17" s="15"/>
      <c r="L17" s="15"/>
      <c r="M17" s="15"/>
      <c r="N17" s="15"/>
      <c r="O17" s="15"/>
      <c r="P17" s="15"/>
      <c r="Q17" s="15"/>
      <c r="R17" s="15"/>
    </row>
    <row r="18" spans="1:19" s="68" customFormat="1">
      <c r="A18" s="57"/>
      <c r="B18" s="16"/>
      <c r="C18" s="51" t="s">
        <v>36</v>
      </c>
      <c r="D18" s="52"/>
      <c r="E18" s="69"/>
      <c r="F18" s="70"/>
      <c r="H18" s="16"/>
      <c r="I18" s="21"/>
      <c r="J18" s="15"/>
      <c r="K18" s="15"/>
      <c r="L18" s="15"/>
      <c r="M18" s="15"/>
      <c r="N18" s="15"/>
      <c r="O18" s="15"/>
      <c r="P18" s="15"/>
      <c r="Q18" s="15"/>
      <c r="R18" s="15"/>
    </row>
    <row r="19" spans="1:19" s="48" customFormat="1">
      <c r="A19" s="49"/>
      <c r="B19" s="49"/>
      <c r="C19" s="51" t="s">
        <v>37</v>
      </c>
      <c r="D19" s="63"/>
      <c r="E19" s="71"/>
      <c r="F19" s="44"/>
      <c r="H19" s="16"/>
      <c r="I19" s="18"/>
      <c r="J19" s="12"/>
      <c r="K19" s="12"/>
      <c r="L19" s="12"/>
      <c r="M19" s="12"/>
      <c r="N19" s="12"/>
      <c r="O19" s="12"/>
      <c r="P19" s="12"/>
      <c r="Q19" s="12"/>
      <c r="R19" s="12"/>
    </row>
    <row r="20" spans="1:19" ht="8.1" customHeight="1" thickBot="1">
      <c r="A20" s="72"/>
      <c r="B20" s="73"/>
      <c r="C20" s="74"/>
      <c r="D20" s="74"/>
      <c r="E20" s="74"/>
      <c r="F20" s="74"/>
      <c r="G20" s="74"/>
      <c r="I20" s="76"/>
      <c r="J20" s="77"/>
    </row>
    <row r="21" spans="1:19" ht="18" customHeight="1">
      <c r="A21" s="80" t="s">
        <v>122</v>
      </c>
      <c r="B21" s="81"/>
      <c r="C21" s="82"/>
      <c r="D21" s="83"/>
      <c r="E21" s="84"/>
      <c r="F21" s="85"/>
      <c r="G21" s="86"/>
      <c r="I21" s="42"/>
      <c r="J21" s="87"/>
    </row>
    <row r="22" spans="1:19" s="75" customFormat="1" ht="33" customHeight="1">
      <c r="A22" s="88"/>
      <c r="B22" s="89"/>
      <c r="C22" s="90" t="s">
        <v>45</v>
      </c>
      <c r="E22" s="295"/>
      <c r="F22" s="296"/>
      <c r="G22" s="89"/>
      <c r="I22" s="42"/>
      <c r="J22" s="87"/>
      <c r="K22" s="78"/>
      <c r="L22" s="78"/>
      <c r="M22" s="78"/>
      <c r="N22" s="78"/>
      <c r="O22" s="78"/>
      <c r="P22" s="78"/>
      <c r="Q22" s="78"/>
      <c r="R22" s="78"/>
    </row>
    <row r="23" spans="1:19" s="75" customFormat="1" ht="33" customHeight="1">
      <c r="A23" s="88"/>
      <c r="B23" s="89"/>
      <c r="C23" s="91" t="s">
        <v>46</v>
      </c>
      <c r="E23" s="295"/>
      <c r="F23" s="296"/>
      <c r="G23" s="89"/>
      <c r="I23" s="42"/>
      <c r="J23" s="87"/>
      <c r="K23" s="78"/>
      <c r="L23" s="78"/>
      <c r="M23" s="78"/>
      <c r="N23" s="78"/>
      <c r="O23" s="78"/>
      <c r="P23" s="78"/>
      <c r="Q23" s="78"/>
      <c r="R23" s="78"/>
    </row>
    <row r="24" spans="1:19" s="75" customFormat="1" ht="13.8">
      <c r="A24" s="92"/>
      <c r="B24" s="41"/>
      <c r="C24" s="93" t="s">
        <v>47</v>
      </c>
      <c r="E24" s="246"/>
      <c r="F24" s="95"/>
      <c r="I24" s="78"/>
      <c r="J24" s="78"/>
      <c r="K24" s="78"/>
      <c r="L24" s="78"/>
      <c r="M24" s="78"/>
      <c r="N24" s="78"/>
      <c r="O24" s="78"/>
      <c r="P24" s="78"/>
      <c r="Q24" s="78"/>
      <c r="R24" s="78"/>
    </row>
    <row r="25" spans="1:19" s="75" customFormat="1" ht="13.8">
      <c r="A25" s="92"/>
      <c r="B25" s="41"/>
      <c r="C25" s="93" t="s">
        <v>48</v>
      </c>
      <c r="E25" s="246" t="s">
        <v>12</v>
      </c>
      <c r="F25" s="96"/>
      <c r="H25" s="75" t="s">
        <v>12</v>
      </c>
      <c r="I25" s="78">
        <v>1</v>
      </c>
      <c r="J25" s="43">
        <v>2</v>
      </c>
      <c r="K25" s="78">
        <v>3</v>
      </c>
      <c r="L25" s="78">
        <v>4</v>
      </c>
      <c r="M25" s="78">
        <v>5</v>
      </c>
      <c r="N25" s="78">
        <v>6</v>
      </c>
      <c r="O25" s="78">
        <v>7</v>
      </c>
      <c r="P25" s="78">
        <v>8</v>
      </c>
      <c r="Q25" s="78">
        <v>9</v>
      </c>
      <c r="R25" s="78">
        <v>10</v>
      </c>
      <c r="S25" s="75" t="s">
        <v>69</v>
      </c>
    </row>
    <row r="26" spans="1:19" s="75" customFormat="1" ht="13.8">
      <c r="A26" s="92"/>
      <c r="B26" s="41"/>
      <c r="C26" s="93" t="s">
        <v>123</v>
      </c>
      <c r="E26" s="246" t="s">
        <v>12</v>
      </c>
      <c r="F26" s="96"/>
      <c r="H26" s="75" t="s">
        <v>12</v>
      </c>
      <c r="I26" s="75" t="s">
        <v>124</v>
      </c>
      <c r="J26" s="78" t="s">
        <v>125</v>
      </c>
      <c r="K26" s="43" t="s">
        <v>126</v>
      </c>
      <c r="L26" s="78"/>
      <c r="M26" s="78"/>
      <c r="N26" s="78"/>
      <c r="O26" s="78"/>
      <c r="P26" s="78"/>
      <c r="Q26" s="78"/>
      <c r="R26" s="78"/>
    </row>
    <row r="27" spans="1:19" s="75" customFormat="1" ht="13.8">
      <c r="A27" s="92"/>
      <c r="B27" s="41"/>
      <c r="C27" s="93" t="s">
        <v>127</v>
      </c>
      <c r="E27" s="246" t="s">
        <v>12</v>
      </c>
      <c r="F27" s="96"/>
      <c r="I27" s="78"/>
      <c r="J27" s="43"/>
      <c r="K27" s="78"/>
      <c r="L27" s="78"/>
      <c r="M27" s="78"/>
      <c r="N27" s="78"/>
      <c r="O27" s="78"/>
      <c r="P27" s="78"/>
      <c r="Q27" s="78"/>
      <c r="R27" s="78"/>
    </row>
    <row r="28" spans="1:19" s="75" customFormat="1" ht="13.8">
      <c r="A28" s="92"/>
      <c r="B28" s="41"/>
      <c r="C28" s="93" t="s">
        <v>156</v>
      </c>
      <c r="E28" s="242">
        <v>0</v>
      </c>
      <c r="F28" s="96"/>
      <c r="I28" s="78"/>
      <c r="J28" s="43"/>
      <c r="K28" s="78"/>
      <c r="L28" s="78"/>
      <c r="M28" s="78"/>
      <c r="N28" s="78"/>
      <c r="O28" s="78"/>
      <c r="P28" s="78"/>
      <c r="Q28" s="78"/>
      <c r="R28" s="78"/>
    </row>
    <row r="29" spans="1:19" s="75" customFormat="1" ht="13.8">
      <c r="A29" s="92"/>
      <c r="B29" s="41"/>
      <c r="C29" s="93" t="s">
        <v>169</v>
      </c>
      <c r="E29" s="243">
        <v>0</v>
      </c>
      <c r="F29" s="96"/>
      <c r="I29" s="78"/>
      <c r="J29" s="43"/>
      <c r="K29" s="78"/>
      <c r="L29" s="78"/>
      <c r="M29" s="78"/>
      <c r="N29" s="78"/>
      <c r="O29" s="78"/>
      <c r="P29" s="78"/>
      <c r="Q29" s="78"/>
      <c r="R29" s="78"/>
    </row>
    <row r="30" spans="1:19" s="75" customFormat="1" ht="13.8">
      <c r="A30" s="92"/>
      <c r="B30" s="41"/>
      <c r="C30" s="93" t="s">
        <v>136</v>
      </c>
      <c r="E30" s="247"/>
      <c r="F30" s="96"/>
      <c r="I30" s="78"/>
      <c r="J30" s="43"/>
      <c r="K30" s="78"/>
      <c r="L30" s="78"/>
      <c r="M30" s="78"/>
      <c r="N30" s="78"/>
      <c r="O30" s="78"/>
      <c r="P30" s="78"/>
      <c r="Q30" s="78"/>
      <c r="R30" s="78"/>
    </row>
    <row r="31" spans="1:19" s="75" customFormat="1">
      <c r="A31" s="97" t="s">
        <v>131</v>
      </c>
      <c r="B31" s="41"/>
      <c r="D31" s="93"/>
      <c r="E31" s="248"/>
      <c r="F31" s="96"/>
      <c r="I31" s="78"/>
      <c r="J31" s="43"/>
      <c r="K31" s="78"/>
      <c r="L31" s="78"/>
      <c r="M31" s="78"/>
      <c r="N31" s="78"/>
      <c r="O31" s="78"/>
      <c r="P31" s="78"/>
      <c r="Q31" s="78"/>
      <c r="R31" s="78"/>
    </row>
    <row r="32" spans="1:19" s="75" customFormat="1" ht="13.8">
      <c r="A32" s="92"/>
      <c r="B32" s="41"/>
      <c r="C32" s="75" t="s">
        <v>159</v>
      </c>
      <c r="E32" s="249"/>
      <c r="F32" s="96"/>
      <c r="I32" s="78"/>
      <c r="J32" s="43"/>
      <c r="K32" s="78"/>
      <c r="L32" s="78"/>
      <c r="M32" s="78"/>
      <c r="N32" s="78"/>
      <c r="O32" s="78"/>
      <c r="P32" s="78"/>
      <c r="Q32" s="78"/>
      <c r="R32" s="78"/>
    </row>
    <row r="33" spans="1:18" s="75" customFormat="1" ht="13.8">
      <c r="A33" s="92"/>
      <c r="B33" s="41"/>
      <c r="C33" s="93" t="s">
        <v>132</v>
      </c>
      <c r="E33" s="249"/>
      <c r="F33" s="96"/>
      <c r="I33" s="78"/>
      <c r="J33" s="43"/>
      <c r="K33" s="78"/>
      <c r="L33" s="78"/>
      <c r="M33" s="78"/>
      <c r="N33" s="78"/>
      <c r="O33" s="78"/>
      <c r="P33" s="78"/>
      <c r="Q33" s="78"/>
      <c r="R33" s="78"/>
    </row>
    <row r="34" spans="1:18" s="75" customFormat="1" ht="13.8">
      <c r="A34" s="92"/>
      <c r="B34" s="41"/>
      <c r="C34" s="93" t="s">
        <v>170</v>
      </c>
      <c r="E34" s="249"/>
      <c r="F34" s="96"/>
      <c r="I34" s="78"/>
      <c r="J34" s="43"/>
      <c r="K34" s="78"/>
      <c r="L34" s="78"/>
      <c r="M34" s="78"/>
      <c r="N34" s="78"/>
      <c r="O34" s="78"/>
      <c r="P34" s="78"/>
      <c r="Q34" s="78"/>
      <c r="R34" s="78"/>
    </row>
    <row r="35" spans="1:18" s="75" customFormat="1" ht="13.8">
      <c r="A35" s="92"/>
      <c r="B35" s="41"/>
      <c r="C35" s="93" t="s">
        <v>133</v>
      </c>
      <c r="E35" s="249"/>
      <c r="F35" s="96"/>
      <c r="I35" s="78"/>
      <c r="J35" s="43"/>
      <c r="K35" s="78"/>
      <c r="L35" s="78"/>
      <c r="M35" s="78"/>
      <c r="N35" s="78"/>
      <c r="O35" s="78"/>
      <c r="P35" s="78"/>
      <c r="Q35" s="78"/>
      <c r="R35" s="78"/>
    </row>
    <row r="36" spans="1:18" s="75" customFormat="1" ht="13.8">
      <c r="A36" s="92"/>
      <c r="B36" s="41"/>
      <c r="C36" s="93" t="s">
        <v>134</v>
      </c>
      <c r="E36" s="249"/>
      <c r="F36" s="96"/>
      <c r="I36" s="78"/>
      <c r="J36" s="43"/>
      <c r="K36" s="78"/>
      <c r="L36" s="78"/>
      <c r="M36" s="78"/>
      <c r="N36" s="78"/>
      <c r="O36" s="78"/>
      <c r="P36" s="78"/>
      <c r="Q36" s="78"/>
      <c r="R36" s="78"/>
    </row>
    <row r="37" spans="1:18" s="75" customFormat="1" ht="13.8">
      <c r="A37" s="92"/>
      <c r="B37" s="41"/>
      <c r="C37" s="93" t="s">
        <v>135</v>
      </c>
      <c r="E37" s="249"/>
      <c r="F37" s="96"/>
      <c r="I37" s="78"/>
      <c r="J37" s="43"/>
      <c r="K37" s="78"/>
      <c r="L37" s="78"/>
      <c r="M37" s="78"/>
      <c r="N37" s="78"/>
      <c r="O37" s="78"/>
      <c r="P37" s="78"/>
      <c r="Q37" s="78"/>
      <c r="R37" s="78"/>
    </row>
    <row r="38" spans="1:18" s="75" customFormat="1" ht="8.1" customHeight="1" thickBot="1">
      <c r="A38" s="99"/>
      <c r="B38" s="100"/>
      <c r="C38" s="101"/>
      <c r="D38" s="102"/>
      <c r="E38" s="103"/>
      <c r="F38" s="104"/>
      <c r="I38" s="78"/>
      <c r="J38" s="43"/>
      <c r="K38" s="78"/>
      <c r="L38" s="78"/>
      <c r="M38" s="78"/>
      <c r="N38" s="78"/>
      <c r="O38" s="78"/>
      <c r="P38" s="78"/>
      <c r="Q38" s="78"/>
      <c r="R38" s="78"/>
    </row>
    <row r="39" spans="1:18" s="75" customFormat="1" ht="8.1" customHeight="1" thickBot="1">
      <c r="A39" s="41"/>
      <c r="B39" s="41"/>
      <c r="D39" s="105"/>
      <c r="E39" s="106"/>
      <c r="F39" s="107"/>
      <c r="I39" s="78"/>
      <c r="J39" s="43"/>
      <c r="K39" s="78"/>
      <c r="L39" s="78"/>
      <c r="M39" s="78"/>
      <c r="N39" s="78"/>
      <c r="O39" s="78"/>
      <c r="P39" s="78"/>
      <c r="Q39" s="78"/>
      <c r="R39" s="78"/>
    </row>
    <row r="40" spans="1:18" s="75" customFormat="1" ht="18">
      <c r="A40" s="80" t="s">
        <v>137</v>
      </c>
      <c r="B40" s="80"/>
      <c r="C40" s="80"/>
      <c r="D40" s="80"/>
      <c r="E40" s="108"/>
      <c r="F40" s="109"/>
      <c r="I40" s="78"/>
      <c r="J40" s="43"/>
      <c r="K40" s="78"/>
      <c r="L40" s="78"/>
      <c r="M40" s="78"/>
      <c r="N40" s="78"/>
      <c r="O40" s="78"/>
      <c r="P40" s="78"/>
      <c r="Q40" s="78"/>
      <c r="R40" s="78"/>
    </row>
    <row r="41" spans="1:18" s="75" customFormat="1" ht="13.8">
      <c r="A41" s="92"/>
      <c r="B41" s="41"/>
      <c r="D41" s="105"/>
      <c r="E41" s="106"/>
      <c r="F41" s="96"/>
      <c r="I41" s="78"/>
      <c r="J41" s="43"/>
      <c r="K41" s="78"/>
      <c r="L41" s="78"/>
      <c r="M41" s="78"/>
      <c r="N41" s="78"/>
      <c r="O41" s="78"/>
      <c r="P41" s="78"/>
      <c r="Q41" s="78"/>
      <c r="R41" s="78"/>
    </row>
    <row r="42" spans="1:18" s="75" customFormat="1" ht="12.9" customHeight="1">
      <c r="A42" s="92"/>
      <c r="B42" s="41"/>
      <c r="C42" s="244"/>
      <c r="D42" s="283" t="s">
        <v>148</v>
      </c>
      <c r="E42" s="283"/>
      <c r="F42" s="299"/>
      <c r="I42" s="78"/>
      <c r="J42" s="43"/>
      <c r="K42" s="78"/>
      <c r="L42" s="78"/>
      <c r="M42" s="78"/>
      <c r="N42" s="78"/>
      <c r="O42" s="78"/>
      <c r="P42" s="78"/>
      <c r="Q42" s="78"/>
      <c r="R42" s="78"/>
    </row>
    <row r="43" spans="1:18" s="75" customFormat="1" ht="12.9" customHeight="1">
      <c r="A43" s="110"/>
      <c r="B43" s="244"/>
      <c r="C43" s="244"/>
      <c r="D43" s="283" t="s">
        <v>160</v>
      </c>
      <c r="E43" s="283"/>
      <c r="F43" s="299"/>
      <c r="I43" s="78"/>
      <c r="J43" s="43"/>
      <c r="K43" s="78"/>
      <c r="L43" s="78"/>
      <c r="M43" s="78"/>
      <c r="N43" s="78"/>
      <c r="O43" s="78"/>
      <c r="P43" s="78"/>
      <c r="Q43" s="78"/>
      <c r="R43" s="78"/>
    </row>
    <row r="44" spans="1:18" s="75" customFormat="1" ht="12.9" customHeight="1">
      <c r="A44" s="110"/>
      <c r="B44" s="244"/>
      <c r="C44" s="244"/>
      <c r="D44" s="244"/>
      <c r="E44" s="244"/>
      <c r="F44" s="245"/>
      <c r="I44" s="78"/>
      <c r="J44" s="43"/>
      <c r="K44" s="78"/>
      <c r="L44" s="78"/>
      <c r="M44" s="78"/>
      <c r="N44" s="78"/>
      <c r="O44" s="78"/>
      <c r="P44" s="78"/>
      <c r="Q44" s="78"/>
      <c r="R44" s="78"/>
    </row>
    <row r="45" spans="1:18" s="75" customFormat="1" ht="12.9" customHeight="1">
      <c r="A45" s="92"/>
      <c r="B45" s="302" t="s">
        <v>171</v>
      </c>
      <c r="C45" s="254"/>
      <c r="D45" s="305" t="s">
        <v>141</v>
      </c>
      <c r="E45" s="306"/>
      <c r="F45" s="245"/>
      <c r="I45" s="78"/>
      <c r="J45" s="43"/>
      <c r="K45" s="78"/>
      <c r="L45" s="78"/>
      <c r="M45" s="78"/>
      <c r="N45" s="78"/>
      <c r="O45" s="78"/>
      <c r="P45" s="78"/>
      <c r="Q45" s="78"/>
      <c r="R45" s="78"/>
    </row>
    <row r="46" spans="1:18" s="75" customFormat="1" ht="12.9" customHeight="1">
      <c r="A46" s="92"/>
      <c r="B46" s="303"/>
      <c r="C46" s="244"/>
      <c r="D46" s="283" t="s">
        <v>142</v>
      </c>
      <c r="E46" s="284"/>
      <c r="F46" s="245"/>
      <c r="I46" s="78"/>
      <c r="J46" s="43"/>
      <c r="K46" s="78"/>
      <c r="L46" s="78"/>
      <c r="M46" s="78"/>
      <c r="N46" s="78"/>
      <c r="O46" s="78"/>
      <c r="P46" s="78"/>
      <c r="Q46" s="78"/>
      <c r="R46" s="78"/>
    </row>
    <row r="47" spans="1:18" s="75" customFormat="1" ht="12.9" customHeight="1">
      <c r="A47" s="92"/>
      <c r="B47" s="303"/>
      <c r="C47" s="244"/>
      <c r="D47" s="283" t="s">
        <v>143</v>
      </c>
      <c r="E47" s="284"/>
      <c r="F47" s="245"/>
      <c r="I47" s="78"/>
      <c r="J47" s="43"/>
      <c r="K47" s="78"/>
      <c r="L47" s="78"/>
      <c r="M47" s="78"/>
      <c r="N47" s="78"/>
      <c r="O47" s="78"/>
      <c r="P47" s="78"/>
      <c r="Q47" s="78"/>
      <c r="R47" s="78"/>
    </row>
    <row r="48" spans="1:18" s="75" customFormat="1" ht="12.9" customHeight="1">
      <c r="A48" s="92"/>
      <c r="B48" s="303"/>
      <c r="C48" s="244"/>
      <c r="D48" s="283" t="s">
        <v>144</v>
      </c>
      <c r="E48" s="284"/>
      <c r="F48" s="245"/>
      <c r="I48" s="78"/>
      <c r="J48" s="43"/>
      <c r="K48" s="78"/>
      <c r="L48" s="78"/>
      <c r="M48" s="78"/>
      <c r="N48" s="78"/>
      <c r="O48" s="78"/>
      <c r="P48" s="78"/>
      <c r="Q48" s="78"/>
      <c r="R48" s="78"/>
    </row>
    <row r="49" spans="1:18" s="75" customFormat="1" ht="12.9" customHeight="1">
      <c r="A49" s="92"/>
      <c r="B49" s="303"/>
      <c r="C49" s="244"/>
      <c r="D49" s="283" t="s">
        <v>145</v>
      </c>
      <c r="E49" s="284"/>
      <c r="F49" s="245"/>
      <c r="I49" s="78"/>
      <c r="J49" s="43"/>
      <c r="K49" s="78"/>
      <c r="L49" s="78"/>
      <c r="M49" s="78"/>
      <c r="N49" s="78"/>
      <c r="O49" s="78"/>
      <c r="P49" s="78"/>
      <c r="Q49" s="78"/>
      <c r="R49" s="78"/>
    </row>
    <row r="50" spans="1:18" s="75" customFormat="1" ht="12.9" customHeight="1">
      <c r="A50" s="92"/>
      <c r="B50" s="303"/>
      <c r="C50" s="244"/>
      <c r="D50" s="283" t="s">
        <v>146</v>
      </c>
      <c r="E50" s="284"/>
      <c r="F50" s="245"/>
      <c r="I50" s="78"/>
      <c r="J50" s="43"/>
      <c r="K50" s="78"/>
      <c r="L50" s="78"/>
      <c r="M50" s="78"/>
      <c r="N50" s="78"/>
      <c r="O50" s="78"/>
      <c r="P50" s="78"/>
      <c r="Q50" s="78"/>
      <c r="R50" s="78"/>
    </row>
    <row r="51" spans="1:18" s="75" customFormat="1" ht="12.9" customHeight="1">
      <c r="A51" s="92"/>
      <c r="B51" s="303"/>
      <c r="C51" s="244"/>
      <c r="D51" s="283" t="s">
        <v>147</v>
      </c>
      <c r="E51" s="284"/>
      <c r="F51" s="245"/>
      <c r="I51" s="78"/>
      <c r="J51" s="43"/>
      <c r="K51" s="78"/>
      <c r="L51" s="78"/>
      <c r="M51" s="78"/>
      <c r="N51" s="78"/>
      <c r="O51" s="78"/>
      <c r="P51" s="78"/>
      <c r="Q51" s="78"/>
      <c r="R51" s="78"/>
    </row>
    <row r="52" spans="1:18" s="75" customFormat="1" ht="12.9" customHeight="1">
      <c r="A52" s="92"/>
      <c r="B52" s="303"/>
      <c r="C52" s="244"/>
      <c r="D52" s="283" t="s">
        <v>163</v>
      </c>
      <c r="E52" s="284"/>
      <c r="F52" s="245"/>
      <c r="I52" s="78"/>
      <c r="J52" s="43"/>
      <c r="K52" s="78"/>
      <c r="L52" s="78"/>
      <c r="M52" s="78"/>
      <c r="N52" s="78"/>
      <c r="O52" s="78"/>
      <c r="P52" s="78"/>
      <c r="Q52" s="78"/>
      <c r="R52" s="78"/>
    </row>
    <row r="53" spans="1:18" s="75" customFormat="1" ht="12.9" customHeight="1">
      <c r="A53" s="92"/>
      <c r="B53" s="304"/>
      <c r="C53" s="255"/>
      <c r="D53" s="300" t="s">
        <v>164</v>
      </c>
      <c r="E53" s="301"/>
      <c r="F53" s="245"/>
      <c r="I53" s="78"/>
      <c r="J53" s="43"/>
      <c r="K53" s="78"/>
      <c r="L53" s="78"/>
      <c r="M53" s="78"/>
      <c r="N53" s="78"/>
      <c r="O53" s="78"/>
      <c r="P53" s="78"/>
      <c r="Q53" s="78"/>
      <c r="R53" s="78"/>
    </row>
    <row r="54" spans="1:18" s="75" customFormat="1" ht="8.1" customHeight="1" thickBot="1">
      <c r="A54" s="99"/>
      <c r="B54" s="100"/>
      <c r="C54" s="101"/>
      <c r="D54" s="102"/>
      <c r="E54" s="103"/>
      <c r="F54" s="104"/>
      <c r="I54" s="78"/>
      <c r="J54" s="43"/>
      <c r="K54" s="78"/>
      <c r="L54" s="78"/>
      <c r="M54" s="78"/>
      <c r="N54" s="78"/>
      <c r="O54" s="78"/>
      <c r="P54" s="78"/>
      <c r="Q54" s="78"/>
      <c r="R54" s="78"/>
    </row>
    <row r="55" spans="1:18" ht="8.1" customHeight="1" thickBot="1">
      <c r="F55" s="40"/>
    </row>
    <row r="56" spans="1:18" ht="18">
      <c r="A56" s="113" t="s">
        <v>63</v>
      </c>
      <c r="B56" s="114"/>
      <c r="C56" s="114"/>
      <c r="D56" s="114"/>
      <c r="E56" s="115"/>
      <c r="F56" s="116"/>
    </row>
    <row r="57" spans="1:18" s="75" customFormat="1" ht="13.8">
      <c r="A57" s="92"/>
      <c r="B57" s="41"/>
      <c r="D57" s="117"/>
      <c r="E57" s="118"/>
      <c r="F57" s="119"/>
      <c r="I57" s="78"/>
      <c r="J57" s="43"/>
      <c r="K57" s="78"/>
      <c r="L57" s="78"/>
      <c r="M57" s="78"/>
      <c r="N57" s="78"/>
      <c r="O57" s="78"/>
      <c r="P57" s="78"/>
      <c r="Q57" s="78"/>
      <c r="R57" s="78"/>
    </row>
    <row r="58" spans="1:18" s="75" customFormat="1" ht="13.8">
      <c r="A58" s="92"/>
      <c r="B58" s="41"/>
      <c r="C58" s="120"/>
      <c r="D58" s="120" t="s">
        <v>128</v>
      </c>
      <c r="E58" s="246"/>
      <c r="F58" s="119"/>
      <c r="I58" s="78"/>
      <c r="J58" s="43"/>
      <c r="K58" s="78"/>
      <c r="L58" s="78"/>
      <c r="M58" s="78"/>
      <c r="N58" s="78"/>
      <c r="O58" s="78"/>
      <c r="P58" s="78"/>
      <c r="Q58" s="78"/>
      <c r="R58" s="78"/>
    </row>
    <row r="59" spans="1:18" s="75" customFormat="1" ht="13.8">
      <c r="A59" s="92"/>
      <c r="B59" s="41"/>
      <c r="C59" s="120"/>
      <c r="D59" s="120" t="s">
        <v>129</v>
      </c>
      <c r="E59" s="246"/>
      <c r="F59" s="119"/>
      <c r="I59" s="78"/>
      <c r="J59" s="43"/>
      <c r="K59" s="78"/>
      <c r="L59" s="78"/>
      <c r="M59" s="78"/>
      <c r="N59" s="78"/>
      <c r="O59" s="78"/>
      <c r="P59" s="78"/>
      <c r="Q59" s="78"/>
      <c r="R59" s="78"/>
    </row>
    <row r="60" spans="1:18" s="75" customFormat="1" ht="13.8">
      <c r="A60" s="92"/>
      <c r="B60" s="41"/>
      <c r="C60" s="120"/>
      <c r="D60" s="75" t="s">
        <v>130</v>
      </c>
      <c r="E60" s="250">
        <f>SUM(E58:E59)</f>
        <v>0</v>
      </c>
      <c r="F60" s="119"/>
      <c r="I60" s="78"/>
      <c r="J60" s="43"/>
      <c r="K60" s="78"/>
      <c r="L60" s="78"/>
      <c r="M60" s="78"/>
      <c r="N60" s="78"/>
      <c r="O60" s="78"/>
      <c r="P60" s="78"/>
      <c r="Q60" s="78"/>
      <c r="R60" s="78"/>
    </row>
    <row r="61" spans="1:18" s="126" customFormat="1" ht="8.1" customHeight="1" thickBot="1">
      <c r="A61" s="99"/>
      <c r="B61" s="100"/>
      <c r="C61" s="101"/>
      <c r="D61" s="122"/>
      <c r="E61" s="123"/>
      <c r="F61" s="124"/>
      <c r="G61" s="75"/>
      <c r="H61" s="75"/>
      <c r="I61" s="78"/>
      <c r="J61" s="43"/>
      <c r="K61" s="125"/>
      <c r="L61" s="125"/>
      <c r="M61" s="125"/>
      <c r="N61" s="125"/>
      <c r="O61" s="125"/>
      <c r="P61" s="125"/>
      <c r="Q61" s="125"/>
      <c r="R61" s="125"/>
    </row>
    <row r="62" spans="1:18" ht="8.1" customHeight="1">
      <c r="B62" s="127"/>
    </row>
    <row r="63" spans="1:18" ht="18">
      <c r="A63" s="128" t="s">
        <v>1</v>
      </c>
      <c r="B63" s="129"/>
      <c r="C63" s="130"/>
      <c r="D63" s="131"/>
      <c r="E63" s="132"/>
      <c r="F63" s="133"/>
    </row>
    <row r="64" spans="1:18" s="44" customFormat="1" ht="15" thickBot="1">
      <c r="I64" s="134"/>
    </row>
    <row r="65" spans="1:18" s="44" customFormat="1" ht="51.75" customHeight="1" thickBot="1">
      <c r="A65" s="135"/>
      <c r="B65" s="288" t="s">
        <v>85</v>
      </c>
      <c r="C65" s="288"/>
      <c r="D65" s="288"/>
      <c r="E65" s="136" t="s">
        <v>12</v>
      </c>
      <c r="F65" s="137">
        <f>IF(E65="No",0,-81)</f>
        <v>-81</v>
      </c>
      <c r="I65" s="134"/>
    </row>
    <row r="66" spans="1:18" ht="8.1" customHeight="1" thickBot="1">
      <c r="B66" s="138"/>
      <c r="C66" s="139"/>
      <c r="D66" s="140"/>
      <c r="E66" s="44"/>
      <c r="F66" s="139"/>
    </row>
    <row r="67" spans="1:18" ht="36" customHeight="1">
      <c r="A67" s="141">
        <v>1</v>
      </c>
      <c r="B67" s="265" t="s">
        <v>64</v>
      </c>
      <c r="C67" s="265"/>
      <c r="D67" s="265"/>
      <c r="E67" s="142" t="s">
        <v>33</v>
      </c>
      <c r="F67" s="143">
        <f>SUM(H76,H68)</f>
        <v>0</v>
      </c>
      <c r="G67" s="144"/>
      <c r="H67" s="145"/>
      <c r="I67" s="146"/>
    </row>
    <row r="68" spans="1:18" s="75" customFormat="1">
      <c r="A68" s="92"/>
      <c r="B68" s="41" t="s">
        <v>32</v>
      </c>
      <c r="C68" s="75" t="s">
        <v>0</v>
      </c>
      <c r="D68" s="105"/>
      <c r="E68" s="94" t="s">
        <v>12</v>
      </c>
      <c r="F68" s="147"/>
      <c r="H68" s="6">
        <f>IF(E68="a",1,IF(E68="b",3,IF(E68="c",4,IF(E68="d",6,IF(E68="e",7,IF(E68="f",10,IF(E68="Select",0)))))))</f>
        <v>0</v>
      </c>
      <c r="I68" s="78"/>
      <c r="J68" s="43"/>
      <c r="K68" s="78"/>
      <c r="L68" s="78"/>
      <c r="M68" s="78"/>
      <c r="N68" s="78"/>
      <c r="O68" s="78"/>
      <c r="P68" s="78"/>
      <c r="Q68" s="78"/>
      <c r="R68" s="78"/>
    </row>
    <row r="69" spans="1:18" s="75" customFormat="1" hidden="1">
      <c r="A69" s="92"/>
      <c r="B69" s="41"/>
      <c r="C69" s="75" t="s">
        <v>12</v>
      </c>
      <c r="D69" s="105"/>
      <c r="E69" s="6"/>
      <c r="F69" s="148"/>
      <c r="I69" s="78"/>
      <c r="J69" s="43"/>
      <c r="K69" s="78"/>
      <c r="L69" s="78"/>
      <c r="M69" s="78"/>
      <c r="N69" s="78"/>
      <c r="O69" s="78"/>
      <c r="P69" s="78"/>
      <c r="Q69" s="78"/>
      <c r="R69" s="78"/>
    </row>
    <row r="70" spans="1:18" s="75" customFormat="1" ht="27.6">
      <c r="A70" s="92"/>
      <c r="B70" s="41"/>
      <c r="C70" s="41" t="s">
        <v>32</v>
      </c>
      <c r="D70" s="149" t="s">
        <v>104</v>
      </c>
      <c r="E70" s="6"/>
      <c r="F70" s="147"/>
      <c r="I70" s="78"/>
      <c r="J70" s="43"/>
      <c r="K70" s="78"/>
      <c r="L70" s="78"/>
      <c r="M70" s="78"/>
      <c r="N70" s="78"/>
      <c r="O70" s="78"/>
      <c r="P70" s="78"/>
      <c r="Q70" s="78"/>
      <c r="R70" s="78"/>
    </row>
    <row r="71" spans="1:18" s="75" customFormat="1" ht="27.6">
      <c r="A71" s="92"/>
      <c r="B71" s="41"/>
      <c r="C71" s="41" t="s">
        <v>31</v>
      </c>
      <c r="D71" s="149" t="s">
        <v>115</v>
      </c>
      <c r="E71" s="6"/>
      <c r="F71" s="150"/>
      <c r="I71" s="78"/>
      <c r="J71" s="43"/>
      <c r="K71" s="78"/>
      <c r="L71" s="78"/>
      <c r="M71" s="78"/>
      <c r="N71" s="78"/>
      <c r="O71" s="78"/>
      <c r="P71" s="78"/>
      <c r="Q71" s="78"/>
      <c r="R71" s="78"/>
    </row>
    <row r="72" spans="1:18" s="5" customFormat="1" ht="27.6">
      <c r="A72" s="92"/>
      <c r="B72" s="41"/>
      <c r="C72" s="41" t="s">
        <v>34</v>
      </c>
      <c r="D72" s="149" t="s">
        <v>103</v>
      </c>
      <c r="E72" s="6"/>
      <c r="F72" s="150"/>
      <c r="G72" s="75"/>
      <c r="H72" s="75"/>
      <c r="I72" s="78"/>
      <c r="J72" s="43"/>
      <c r="K72" s="11"/>
      <c r="L72" s="11"/>
      <c r="M72" s="11"/>
      <c r="N72" s="11"/>
      <c r="O72" s="11"/>
      <c r="P72" s="11"/>
      <c r="Q72" s="11"/>
      <c r="R72" s="11"/>
    </row>
    <row r="73" spans="1:18" s="75" customFormat="1" ht="27.6">
      <c r="A73" s="92"/>
      <c r="B73" s="41"/>
      <c r="C73" s="41" t="s">
        <v>35</v>
      </c>
      <c r="D73" s="149" t="s">
        <v>116</v>
      </c>
      <c r="E73" s="6"/>
      <c r="F73" s="150"/>
      <c r="I73" s="78"/>
      <c r="J73" s="43"/>
      <c r="K73" s="78"/>
      <c r="L73" s="78"/>
      <c r="M73" s="78"/>
      <c r="N73" s="78"/>
      <c r="O73" s="78"/>
      <c r="P73" s="78"/>
      <c r="Q73" s="78"/>
      <c r="R73" s="78"/>
    </row>
    <row r="74" spans="1:18" s="75" customFormat="1" ht="27.6">
      <c r="A74" s="92"/>
      <c r="B74" s="41"/>
      <c r="C74" s="41" t="s">
        <v>49</v>
      </c>
      <c r="D74" s="149" t="s">
        <v>105</v>
      </c>
      <c r="E74" s="6"/>
      <c r="F74" s="150"/>
      <c r="I74" s="78"/>
      <c r="J74" s="43"/>
      <c r="K74" s="78"/>
      <c r="L74" s="78"/>
      <c r="M74" s="78"/>
      <c r="N74" s="78"/>
      <c r="O74" s="78"/>
      <c r="P74" s="78"/>
      <c r="Q74" s="78"/>
      <c r="R74" s="78"/>
    </row>
    <row r="75" spans="1:18" s="75" customFormat="1" ht="27.6">
      <c r="A75" s="92"/>
      <c r="B75" s="41"/>
      <c r="C75" s="41" t="s">
        <v>50</v>
      </c>
      <c r="D75" s="149" t="s">
        <v>117</v>
      </c>
      <c r="E75" s="6"/>
      <c r="F75" s="150"/>
      <c r="I75" s="78"/>
      <c r="J75" s="43"/>
      <c r="K75" s="78"/>
      <c r="L75" s="78"/>
      <c r="M75" s="78"/>
      <c r="N75" s="78"/>
      <c r="O75" s="78"/>
      <c r="P75" s="78"/>
      <c r="Q75" s="78"/>
      <c r="R75" s="78"/>
    </row>
    <row r="76" spans="1:18" s="75" customFormat="1">
      <c r="A76" s="92"/>
      <c r="B76" s="41" t="s">
        <v>31</v>
      </c>
      <c r="C76" s="93" t="s">
        <v>13</v>
      </c>
      <c r="D76" s="151"/>
      <c r="E76" s="94" t="s">
        <v>12</v>
      </c>
      <c r="F76" s="147"/>
      <c r="H76" s="6">
        <f>IF(E76="a",0,IF(E76="b",3,IF(E76="c",4,IF(E76="d",6,IF(E76="e",7,IF(E76="f",10,IF(E76="Select",0,)))))))</f>
        <v>0</v>
      </c>
      <c r="I76" s="78"/>
      <c r="J76" s="43"/>
      <c r="K76" s="78"/>
      <c r="L76" s="78"/>
      <c r="M76" s="78"/>
      <c r="N76" s="78"/>
      <c r="O76" s="78"/>
      <c r="P76" s="78"/>
      <c r="Q76" s="78"/>
      <c r="R76" s="78"/>
    </row>
    <row r="77" spans="1:18" s="75" customFormat="1" hidden="1">
      <c r="A77" s="92"/>
      <c r="B77" s="41"/>
      <c r="C77" s="93" t="s">
        <v>12</v>
      </c>
      <c r="D77" s="151"/>
      <c r="E77" s="6"/>
      <c r="F77" s="150"/>
      <c r="I77" s="78"/>
      <c r="J77" s="43"/>
      <c r="K77" s="78"/>
      <c r="L77" s="78"/>
      <c r="M77" s="78"/>
      <c r="N77" s="78"/>
      <c r="O77" s="78"/>
      <c r="P77" s="78"/>
      <c r="Q77" s="78"/>
      <c r="R77" s="78"/>
    </row>
    <row r="78" spans="1:18" s="75" customFormat="1" ht="27.6">
      <c r="A78" s="92"/>
      <c r="B78" s="41"/>
      <c r="C78" s="41" t="s">
        <v>32</v>
      </c>
      <c r="D78" s="149" t="s">
        <v>102</v>
      </c>
      <c r="E78" s="6"/>
      <c r="F78" s="147"/>
      <c r="I78" s="78"/>
      <c r="J78" s="43"/>
      <c r="K78" s="78"/>
      <c r="L78" s="78"/>
      <c r="M78" s="78"/>
      <c r="N78" s="78"/>
      <c r="O78" s="78"/>
      <c r="P78" s="78"/>
      <c r="Q78" s="78"/>
      <c r="R78" s="78"/>
    </row>
    <row r="79" spans="1:18" s="75" customFormat="1" ht="27.6">
      <c r="A79" s="92"/>
      <c r="B79" s="41"/>
      <c r="C79" s="41" t="s">
        <v>31</v>
      </c>
      <c r="D79" s="149" t="s">
        <v>118</v>
      </c>
      <c r="E79" s="6"/>
      <c r="F79" s="150"/>
      <c r="I79" s="78"/>
      <c r="J79" s="43"/>
      <c r="K79" s="78"/>
      <c r="L79" s="78"/>
      <c r="M79" s="78"/>
      <c r="N79" s="78"/>
      <c r="O79" s="78"/>
      <c r="P79" s="78"/>
      <c r="Q79" s="78"/>
      <c r="R79" s="78"/>
    </row>
    <row r="80" spans="1:18" s="75" customFormat="1" ht="27.6">
      <c r="A80" s="92"/>
      <c r="B80" s="41"/>
      <c r="C80" s="41" t="s">
        <v>34</v>
      </c>
      <c r="D80" s="149" t="s">
        <v>106</v>
      </c>
      <c r="E80" s="6"/>
      <c r="F80" s="150"/>
      <c r="I80" s="78"/>
      <c r="J80" s="43"/>
      <c r="K80" s="78"/>
      <c r="L80" s="78"/>
      <c r="M80" s="78"/>
      <c r="N80" s="78"/>
      <c r="O80" s="78"/>
      <c r="P80" s="78"/>
      <c r="Q80" s="78"/>
      <c r="R80" s="78"/>
    </row>
    <row r="81" spans="1:18" s="75" customFormat="1" ht="27.6">
      <c r="A81" s="92"/>
      <c r="B81" s="41"/>
      <c r="C81" s="41" t="s">
        <v>35</v>
      </c>
      <c r="D81" s="149" t="s">
        <v>119</v>
      </c>
      <c r="E81" s="6"/>
      <c r="F81" s="150"/>
      <c r="I81" s="78"/>
      <c r="J81" s="43"/>
      <c r="K81" s="78"/>
      <c r="L81" s="78"/>
      <c r="M81" s="78"/>
      <c r="N81" s="78"/>
      <c r="O81" s="78"/>
      <c r="P81" s="78"/>
      <c r="Q81" s="78"/>
      <c r="R81" s="78"/>
    </row>
    <row r="82" spans="1:18" s="75" customFormat="1" ht="27.6">
      <c r="A82" s="92"/>
      <c r="B82" s="41"/>
      <c r="C82" s="41" t="s">
        <v>49</v>
      </c>
      <c r="D82" s="149" t="s">
        <v>105</v>
      </c>
      <c r="E82" s="6"/>
      <c r="F82" s="150"/>
      <c r="I82" s="78"/>
      <c r="J82" s="43"/>
      <c r="K82" s="78"/>
      <c r="L82" s="78"/>
      <c r="M82" s="78"/>
      <c r="N82" s="78"/>
      <c r="O82" s="78"/>
      <c r="P82" s="78"/>
      <c r="Q82" s="78"/>
      <c r="R82" s="78"/>
    </row>
    <row r="83" spans="1:18" s="75" customFormat="1" ht="27.6">
      <c r="A83" s="92"/>
      <c r="B83" s="41"/>
      <c r="C83" s="41" t="s">
        <v>50</v>
      </c>
      <c r="D83" s="149" t="s">
        <v>120</v>
      </c>
      <c r="E83" s="6"/>
      <c r="F83" s="150"/>
      <c r="I83" s="78"/>
      <c r="J83" s="43"/>
      <c r="K83" s="78"/>
      <c r="L83" s="78"/>
      <c r="M83" s="78"/>
      <c r="N83" s="78"/>
      <c r="O83" s="78"/>
      <c r="P83" s="78"/>
      <c r="Q83" s="78"/>
      <c r="R83" s="78"/>
    </row>
    <row r="84" spans="1:18" s="75" customFormat="1" ht="15" thickBot="1">
      <c r="A84" s="99"/>
      <c r="B84" s="100"/>
      <c r="C84" s="100"/>
      <c r="D84" s="152"/>
      <c r="E84" s="7"/>
      <c r="F84" s="153"/>
      <c r="I84" s="78"/>
      <c r="J84" s="43"/>
      <c r="K84" s="78"/>
      <c r="L84" s="78"/>
      <c r="M84" s="78"/>
      <c r="N84" s="78"/>
      <c r="O84" s="78"/>
      <c r="P84" s="78"/>
      <c r="Q84" s="78"/>
      <c r="R84" s="78"/>
    </row>
    <row r="85" spans="1:18" s="75" customFormat="1" ht="8.1" customHeight="1" thickBot="1">
      <c r="A85" s="41"/>
      <c r="B85" s="41"/>
      <c r="C85" s="41"/>
      <c r="D85" s="17"/>
      <c r="E85" s="6"/>
      <c r="F85" s="154"/>
      <c r="I85" s="78"/>
      <c r="J85" s="43"/>
      <c r="K85" s="78"/>
      <c r="L85" s="78"/>
      <c r="M85" s="78"/>
      <c r="N85" s="78"/>
      <c r="O85" s="78"/>
      <c r="P85" s="78"/>
      <c r="Q85" s="78"/>
      <c r="R85" s="78"/>
    </row>
    <row r="86" spans="1:18" s="75" customFormat="1">
      <c r="A86" s="141">
        <v>2</v>
      </c>
      <c r="B86" s="265" t="s">
        <v>15</v>
      </c>
      <c r="C86" s="265"/>
      <c r="D86" s="265"/>
      <c r="E86" s="155" t="s">
        <v>12</v>
      </c>
      <c r="F86" s="143">
        <f>IF(E86="Yes",10,0)</f>
        <v>0</v>
      </c>
      <c r="I86" s="78"/>
      <c r="J86" s="43"/>
      <c r="K86" s="78"/>
      <c r="L86" s="78"/>
      <c r="M86" s="78"/>
      <c r="N86" s="78"/>
      <c r="O86" s="78"/>
      <c r="P86" s="78"/>
      <c r="Q86" s="78"/>
      <c r="R86" s="78"/>
    </row>
    <row r="87" spans="1:18" s="75" customFormat="1" ht="41.4">
      <c r="A87" s="156"/>
      <c r="B87" s="157"/>
      <c r="C87" s="158"/>
      <c r="D87" s="159" t="s">
        <v>84</v>
      </c>
      <c r="E87" s="6"/>
      <c r="F87" s="160"/>
      <c r="G87" s="105"/>
      <c r="H87" s="105"/>
      <c r="I87" s="78"/>
      <c r="J87" s="14"/>
      <c r="K87" s="78"/>
      <c r="L87" s="78"/>
      <c r="M87" s="78"/>
      <c r="N87" s="78"/>
      <c r="O87" s="78"/>
      <c r="P87" s="78"/>
      <c r="Q87" s="78"/>
      <c r="R87" s="78"/>
    </row>
    <row r="88" spans="1:18" s="75" customFormat="1" ht="27.6">
      <c r="A88" s="92"/>
      <c r="B88" s="161"/>
      <c r="C88" s="162" t="s">
        <v>17</v>
      </c>
      <c r="D88" s="159" t="s">
        <v>16</v>
      </c>
      <c r="E88" s="6"/>
      <c r="F88" s="160"/>
      <c r="I88" s="78"/>
      <c r="J88" s="43"/>
      <c r="K88" s="78"/>
      <c r="L88" s="78"/>
      <c r="M88" s="78"/>
      <c r="N88" s="78"/>
      <c r="O88" s="78"/>
      <c r="P88" s="78"/>
      <c r="Q88" s="78"/>
      <c r="R88" s="78"/>
    </row>
    <row r="89" spans="1:18" s="75" customFormat="1" ht="27.6">
      <c r="A89" s="92"/>
      <c r="B89" s="161"/>
      <c r="C89" s="162" t="s">
        <v>17</v>
      </c>
      <c r="D89" s="163" t="s">
        <v>14</v>
      </c>
      <c r="E89" s="6"/>
      <c r="F89" s="160"/>
      <c r="I89" s="78"/>
      <c r="J89" s="43"/>
      <c r="K89" s="78"/>
      <c r="L89" s="78"/>
      <c r="M89" s="78"/>
      <c r="N89" s="78"/>
      <c r="O89" s="78"/>
      <c r="P89" s="78"/>
      <c r="Q89" s="78"/>
      <c r="R89" s="78"/>
    </row>
    <row r="90" spans="1:18" s="75" customFormat="1" ht="49.5" hidden="1" customHeight="1">
      <c r="A90" s="92"/>
      <c r="B90" s="161"/>
      <c r="C90" s="162" t="s">
        <v>18</v>
      </c>
      <c r="D90" s="158" t="s">
        <v>19</v>
      </c>
      <c r="E90" s="6"/>
      <c r="F90" s="160"/>
      <c r="I90" s="78"/>
      <c r="J90" s="43"/>
      <c r="K90" s="78"/>
      <c r="L90" s="78"/>
      <c r="M90" s="78"/>
      <c r="N90" s="78"/>
      <c r="O90" s="78"/>
      <c r="P90" s="78"/>
      <c r="Q90" s="78"/>
      <c r="R90" s="78"/>
    </row>
    <row r="91" spans="1:18" s="75" customFormat="1" ht="8.1" customHeight="1" thickBot="1">
      <c r="A91" s="99"/>
      <c r="B91" s="164"/>
      <c r="C91" s="165"/>
      <c r="D91" s="166"/>
      <c r="E91" s="7"/>
      <c r="F91" s="167"/>
      <c r="I91" s="78"/>
      <c r="J91" s="43"/>
      <c r="K91" s="78"/>
      <c r="L91" s="78"/>
      <c r="M91" s="78"/>
      <c r="N91" s="78"/>
      <c r="O91" s="78"/>
      <c r="P91" s="78"/>
      <c r="Q91" s="78"/>
      <c r="R91" s="78"/>
    </row>
    <row r="92" spans="1:18" ht="8.1" customHeight="1" thickBot="1">
      <c r="C92" s="40"/>
      <c r="D92" s="67"/>
      <c r="E92" s="44"/>
      <c r="F92" s="154"/>
    </row>
    <row r="93" spans="1:18" s="75" customFormat="1">
      <c r="A93" s="141">
        <v>3</v>
      </c>
      <c r="B93" s="289" t="s">
        <v>20</v>
      </c>
      <c r="C93" s="289"/>
      <c r="D93" s="290"/>
      <c r="E93" s="168" t="s">
        <v>12</v>
      </c>
      <c r="F93" s="143">
        <f>IF(E93="Select",0,IF(E93="Not In REnewSA Target Area",0,20))</f>
        <v>0</v>
      </c>
      <c r="G93" s="5"/>
      <c r="H93" s="6"/>
      <c r="I93" s="18"/>
      <c r="J93" s="43"/>
      <c r="K93" s="78"/>
      <c r="L93" s="78"/>
      <c r="M93" s="78"/>
      <c r="N93" s="78"/>
      <c r="O93" s="78"/>
      <c r="P93" s="78"/>
      <c r="Q93" s="78"/>
      <c r="R93" s="78"/>
    </row>
    <row r="94" spans="1:18" s="75" customFormat="1">
      <c r="A94" s="92"/>
      <c r="B94" s="41"/>
      <c r="C94" s="6" t="s">
        <v>23</v>
      </c>
      <c r="E94" s="6"/>
      <c r="F94" s="150"/>
      <c r="I94" s="78"/>
      <c r="J94" s="43"/>
      <c r="K94" s="78"/>
      <c r="L94" s="78"/>
      <c r="M94" s="78"/>
      <c r="N94" s="78"/>
      <c r="O94" s="78"/>
      <c r="P94" s="78"/>
      <c r="Q94" s="78"/>
      <c r="R94" s="78"/>
    </row>
    <row r="95" spans="1:18" s="75" customFormat="1" hidden="1">
      <c r="A95" s="92"/>
      <c r="B95" s="41"/>
      <c r="C95" s="6" t="s">
        <v>12</v>
      </c>
      <c r="E95" s="98"/>
      <c r="F95" s="150"/>
      <c r="I95" s="78"/>
      <c r="J95" s="43"/>
      <c r="K95" s="78"/>
      <c r="L95" s="78"/>
      <c r="M95" s="78"/>
      <c r="N95" s="78"/>
      <c r="O95" s="78"/>
      <c r="P95" s="78"/>
      <c r="Q95" s="78"/>
      <c r="R95" s="78"/>
    </row>
    <row r="96" spans="1:18" s="75" customFormat="1">
      <c r="A96" s="92"/>
      <c r="B96" s="41"/>
      <c r="C96" s="169" t="s">
        <v>149</v>
      </c>
      <c r="E96" s="98"/>
      <c r="F96" s="150"/>
      <c r="I96" s="78"/>
      <c r="J96" s="43"/>
      <c r="K96" s="78"/>
      <c r="L96" s="78"/>
      <c r="M96" s="78"/>
      <c r="N96" s="78"/>
      <c r="O96" s="78"/>
      <c r="P96" s="78"/>
      <c r="Q96" s="78"/>
      <c r="R96" s="78"/>
    </row>
    <row r="97" spans="1:18" s="75" customFormat="1">
      <c r="A97" s="92"/>
      <c r="B97" s="41"/>
      <c r="C97" s="169" t="s">
        <v>21</v>
      </c>
      <c r="E97" s="6"/>
      <c r="F97" s="150"/>
      <c r="H97" s="75" t="s">
        <v>12</v>
      </c>
      <c r="I97" s="78"/>
      <c r="J97" s="43"/>
      <c r="K97" s="78"/>
      <c r="L97" s="78"/>
      <c r="M97" s="78"/>
      <c r="N97" s="78"/>
      <c r="O97" s="78"/>
      <c r="P97" s="78"/>
      <c r="Q97" s="78"/>
      <c r="R97" s="78"/>
    </row>
    <row r="98" spans="1:18" s="75" customFormat="1">
      <c r="A98" s="92"/>
      <c r="B98" s="41"/>
      <c r="C98" s="169" t="s">
        <v>150</v>
      </c>
      <c r="E98" s="6"/>
      <c r="F98" s="150"/>
      <c r="H98" s="75" t="s">
        <v>32</v>
      </c>
      <c r="I98" s="78"/>
      <c r="J98" s="43"/>
      <c r="K98" s="78"/>
      <c r="L98" s="78"/>
      <c r="M98" s="78"/>
      <c r="N98" s="78"/>
      <c r="O98" s="78"/>
      <c r="P98" s="78"/>
      <c r="Q98" s="78"/>
      <c r="R98" s="78"/>
    </row>
    <row r="99" spans="1:18" s="75" customFormat="1">
      <c r="A99" s="92"/>
      <c r="B99" s="41"/>
      <c r="C99" s="169" t="s">
        <v>22</v>
      </c>
      <c r="E99" s="6"/>
      <c r="F99" s="150"/>
      <c r="H99" s="75" t="s">
        <v>31</v>
      </c>
      <c r="I99" s="78"/>
      <c r="J99" s="43"/>
      <c r="K99" s="78"/>
      <c r="L99" s="78"/>
      <c r="M99" s="78"/>
      <c r="N99" s="78"/>
      <c r="O99" s="78"/>
      <c r="P99" s="78"/>
      <c r="Q99" s="78"/>
      <c r="R99" s="78"/>
    </row>
    <row r="100" spans="1:18" s="75" customFormat="1">
      <c r="A100" s="92"/>
      <c r="B100" s="41"/>
      <c r="C100" s="169" t="s">
        <v>151</v>
      </c>
      <c r="E100" s="6"/>
      <c r="F100" s="150"/>
      <c r="H100" s="75" t="s">
        <v>34</v>
      </c>
      <c r="I100" s="78"/>
      <c r="J100" s="43"/>
      <c r="K100" s="78"/>
      <c r="L100" s="78"/>
      <c r="M100" s="78"/>
      <c r="N100" s="78"/>
      <c r="O100" s="78"/>
      <c r="P100" s="78"/>
      <c r="Q100" s="78"/>
      <c r="R100" s="78"/>
    </row>
    <row r="101" spans="1:18" s="75" customFormat="1">
      <c r="A101" s="92"/>
      <c r="B101" s="41"/>
      <c r="C101" s="169" t="s">
        <v>152</v>
      </c>
      <c r="E101" s="6"/>
      <c r="F101" s="150"/>
      <c r="H101" s="75" t="s">
        <v>35</v>
      </c>
      <c r="I101" s="78"/>
      <c r="J101" s="43"/>
      <c r="K101" s="78"/>
      <c r="L101" s="78"/>
      <c r="M101" s="78"/>
      <c r="N101" s="78"/>
      <c r="O101" s="78"/>
      <c r="P101" s="78"/>
      <c r="Q101" s="78"/>
      <c r="R101" s="78"/>
    </row>
    <row r="102" spans="1:18" s="75" customFormat="1">
      <c r="A102" s="92"/>
      <c r="B102" s="41"/>
      <c r="C102" s="169" t="s">
        <v>41</v>
      </c>
      <c r="E102" s="6"/>
      <c r="F102" s="150"/>
      <c r="H102" s="78" t="s">
        <v>67</v>
      </c>
      <c r="I102" s="78"/>
      <c r="J102" s="43"/>
      <c r="K102" s="78"/>
      <c r="L102" s="78"/>
      <c r="M102" s="78"/>
      <c r="N102" s="78"/>
      <c r="O102" s="78"/>
      <c r="P102" s="78"/>
      <c r="Q102" s="78"/>
      <c r="R102" s="78"/>
    </row>
    <row r="103" spans="1:18" s="75" customFormat="1">
      <c r="A103" s="92"/>
      <c r="B103" s="41"/>
      <c r="C103" s="169" t="s">
        <v>60</v>
      </c>
      <c r="E103" s="6"/>
      <c r="F103" s="150"/>
      <c r="I103" s="20"/>
      <c r="J103" s="78"/>
      <c r="K103" s="78"/>
      <c r="L103" s="78"/>
      <c r="M103" s="78"/>
      <c r="N103" s="78"/>
      <c r="O103" s="78"/>
      <c r="P103" s="78"/>
      <c r="Q103" s="78"/>
    </row>
    <row r="104" spans="1:18" s="75" customFormat="1">
      <c r="A104" s="252" t="s">
        <v>161</v>
      </c>
      <c r="B104" s="41"/>
      <c r="E104" s="6"/>
      <c r="F104" s="150"/>
      <c r="H104" s="78"/>
      <c r="I104" s="20"/>
      <c r="J104" s="78"/>
      <c r="K104" s="78"/>
      <c r="L104" s="78"/>
      <c r="M104" s="78"/>
      <c r="N104" s="78"/>
      <c r="O104" s="78"/>
      <c r="P104" s="78"/>
      <c r="Q104" s="78"/>
    </row>
    <row r="105" spans="1:18" s="75" customFormat="1">
      <c r="A105" s="252"/>
      <c r="B105" s="41"/>
      <c r="D105" s="171" t="s">
        <v>58</v>
      </c>
      <c r="E105" s="6"/>
      <c r="F105" s="150"/>
      <c r="H105" s="78"/>
      <c r="I105" s="20"/>
      <c r="J105" s="78"/>
      <c r="K105" s="78"/>
      <c r="L105" s="78"/>
      <c r="M105" s="78"/>
      <c r="N105" s="78"/>
      <c r="O105" s="78"/>
      <c r="P105" s="78"/>
      <c r="Q105" s="78"/>
    </row>
    <row r="106" spans="1:18" s="75" customFormat="1" ht="8.1" customHeight="1" thickBot="1">
      <c r="A106" s="99"/>
      <c r="B106" s="100"/>
      <c r="C106" s="100"/>
      <c r="D106" s="152"/>
      <c r="E106" s="7"/>
      <c r="F106" s="153"/>
      <c r="I106" s="78"/>
      <c r="J106" s="43"/>
      <c r="K106" s="78"/>
      <c r="L106" s="78"/>
      <c r="M106" s="78"/>
      <c r="N106" s="78"/>
      <c r="O106" s="78"/>
      <c r="P106" s="78"/>
      <c r="Q106" s="78"/>
      <c r="R106" s="78"/>
    </row>
    <row r="107" spans="1:18" ht="8.1" customHeight="1" thickBot="1">
      <c r="C107" s="40"/>
      <c r="D107" s="67"/>
      <c r="F107" s="154"/>
    </row>
    <row r="108" spans="1:18">
      <c r="A108" s="141">
        <v>4</v>
      </c>
      <c r="B108" s="265" t="s">
        <v>71</v>
      </c>
      <c r="C108" s="265"/>
      <c r="D108" s="265"/>
      <c r="E108" s="155" t="s">
        <v>12</v>
      </c>
      <c r="F108" s="143">
        <f>IF(E108="Yes",16,0)</f>
        <v>0</v>
      </c>
    </row>
    <row r="109" spans="1:18" s="75" customFormat="1" ht="27.6">
      <c r="A109" s="92"/>
      <c r="B109" s="41"/>
      <c r="D109" s="149" t="s">
        <v>24</v>
      </c>
      <c r="F109" s="172"/>
      <c r="I109" s="78"/>
      <c r="J109" s="43"/>
      <c r="K109" s="78"/>
      <c r="L109" s="78"/>
      <c r="M109" s="78"/>
      <c r="N109" s="78"/>
      <c r="O109" s="78"/>
      <c r="P109" s="78"/>
      <c r="Q109" s="78"/>
      <c r="R109" s="78"/>
    </row>
    <row r="110" spans="1:18" s="75" customFormat="1">
      <c r="A110" s="252" t="s">
        <v>162</v>
      </c>
      <c r="B110" s="41"/>
      <c r="C110" s="170"/>
      <c r="D110" s="120"/>
      <c r="F110" s="147"/>
      <c r="I110" s="78"/>
      <c r="J110" s="43"/>
      <c r="K110" s="78"/>
      <c r="L110" s="78"/>
      <c r="M110" s="78"/>
      <c r="N110" s="78"/>
      <c r="O110" s="78"/>
      <c r="P110" s="78"/>
      <c r="Q110" s="78"/>
      <c r="R110" s="78"/>
    </row>
    <row r="111" spans="1:18" s="75" customFormat="1" ht="15" thickBot="1">
      <c r="A111" s="99"/>
      <c r="B111" s="100"/>
      <c r="C111" s="101"/>
      <c r="D111" s="253" t="s">
        <v>59</v>
      </c>
      <c r="E111" s="101"/>
      <c r="F111" s="173"/>
      <c r="I111" s="78"/>
      <c r="J111" s="43"/>
      <c r="K111" s="78"/>
      <c r="L111" s="78"/>
      <c r="M111" s="78"/>
      <c r="N111" s="78"/>
      <c r="O111" s="78"/>
      <c r="P111" s="78"/>
      <c r="Q111" s="78"/>
      <c r="R111" s="78"/>
    </row>
    <row r="112" spans="1:18" s="75" customFormat="1" ht="8.1" customHeight="1">
      <c r="A112" s="41"/>
      <c r="B112" s="41"/>
      <c r="D112" s="120"/>
      <c r="F112" s="79"/>
      <c r="I112" s="78"/>
      <c r="J112" s="43"/>
      <c r="K112" s="78"/>
      <c r="L112" s="78"/>
      <c r="M112" s="78"/>
      <c r="N112" s="78"/>
      <c r="O112" s="78"/>
      <c r="P112" s="78"/>
      <c r="Q112" s="78"/>
      <c r="R112" s="78"/>
    </row>
    <row r="113" spans="1:18" ht="8.1" customHeight="1" thickBot="1">
      <c r="C113" s="40"/>
      <c r="D113" s="67"/>
      <c r="F113" s="154"/>
    </row>
    <row r="114" spans="1:18">
      <c r="A114" s="141">
        <v>5</v>
      </c>
      <c r="B114" s="265" t="s">
        <v>72</v>
      </c>
      <c r="C114" s="265"/>
      <c r="D114" s="265"/>
      <c r="E114" s="155" t="s">
        <v>12</v>
      </c>
      <c r="F114" s="143">
        <f>IF(E114="a",16,IF(E114="b",12,IF(E114="c",8,IF(E114="d",4,0))))</f>
        <v>0</v>
      </c>
    </row>
    <row r="115" spans="1:18" s="75" customFormat="1">
      <c r="A115" s="92"/>
      <c r="B115" s="41"/>
      <c r="C115" s="279" t="s">
        <v>32</v>
      </c>
      <c r="D115" s="174" t="s">
        <v>112</v>
      </c>
      <c r="E115" s="6"/>
      <c r="F115" s="22"/>
      <c r="I115" s="78"/>
      <c r="J115" s="43"/>
      <c r="K115" s="78"/>
      <c r="L115" s="78"/>
      <c r="M115" s="78"/>
      <c r="N115" s="78"/>
      <c r="O115" s="78"/>
      <c r="P115" s="78"/>
      <c r="Q115" s="78"/>
      <c r="R115" s="78"/>
    </row>
    <row r="116" spans="1:18" s="75" customFormat="1" ht="27.6">
      <c r="A116" s="92"/>
      <c r="B116" s="41"/>
      <c r="C116" s="280"/>
      <c r="D116" s="175" t="s">
        <v>114</v>
      </c>
      <c r="E116" s="6"/>
      <c r="F116" s="22"/>
      <c r="I116" s="78"/>
      <c r="J116" s="43"/>
      <c r="K116" s="78"/>
      <c r="L116" s="78"/>
      <c r="M116" s="78"/>
      <c r="N116" s="78"/>
      <c r="O116" s="78"/>
      <c r="P116" s="78"/>
      <c r="Q116" s="78"/>
      <c r="R116" s="78"/>
    </row>
    <row r="117" spans="1:18" s="75" customFormat="1" ht="27.6">
      <c r="A117" s="92"/>
      <c r="B117" s="41"/>
      <c r="C117" s="281"/>
      <c r="D117" s="176" t="s">
        <v>121</v>
      </c>
      <c r="E117" s="6"/>
      <c r="F117" s="22"/>
      <c r="I117" s="78"/>
      <c r="J117" s="43"/>
      <c r="K117" s="78"/>
      <c r="L117" s="78"/>
      <c r="M117" s="78"/>
      <c r="N117" s="78"/>
      <c r="O117" s="78"/>
      <c r="P117" s="78"/>
      <c r="Q117" s="78"/>
      <c r="R117" s="78"/>
    </row>
    <row r="118" spans="1:18" s="75" customFormat="1" ht="8.1" customHeight="1">
      <c r="A118" s="92"/>
      <c r="B118" s="41"/>
      <c r="C118" s="41"/>
      <c r="D118" s="151"/>
      <c r="E118" s="118"/>
      <c r="F118" s="22"/>
      <c r="I118" s="78"/>
      <c r="J118" s="43"/>
      <c r="K118" s="78"/>
      <c r="L118" s="78"/>
      <c r="M118" s="78"/>
      <c r="N118" s="78"/>
      <c r="O118" s="78"/>
      <c r="P118" s="78"/>
      <c r="Q118" s="78"/>
      <c r="R118" s="78"/>
    </row>
    <row r="119" spans="1:18" s="75" customFormat="1">
      <c r="A119" s="92"/>
      <c r="B119" s="41"/>
      <c r="C119" s="279" t="s">
        <v>31</v>
      </c>
      <c r="D119" s="174" t="s">
        <v>112</v>
      </c>
      <c r="E119" s="6"/>
      <c r="F119" s="22"/>
      <c r="I119" s="78"/>
      <c r="J119" s="43"/>
      <c r="K119" s="78"/>
      <c r="L119" s="78"/>
      <c r="M119" s="78"/>
      <c r="N119" s="78"/>
      <c r="O119" s="78"/>
      <c r="P119" s="78"/>
      <c r="Q119" s="78"/>
      <c r="R119" s="78"/>
    </row>
    <row r="120" spans="1:18" s="75" customFormat="1" ht="27.6">
      <c r="A120" s="92"/>
      <c r="B120" s="41"/>
      <c r="C120" s="280"/>
      <c r="D120" s="175" t="s">
        <v>165</v>
      </c>
      <c r="E120" s="6"/>
      <c r="F120" s="22"/>
      <c r="I120" s="78"/>
      <c r="J120" s="43"/>
      <c r="K120" s="78"/>
      <c r="L120" s="78"/>
      <c r="M120" s="78"/>
      <c r="N120" s="78"/>
      <c r="O120" s="78"/>
      <c r="P120" s="78"/>
      <c r="Q120" s="78"/>
      <c r="R120" s="78"/>
    </row>
    <row r="121" spans="1:18" s="75" customFormat="1" ht="27.6">
      <c r="A121" s="92"/>
      <c r="B121" s="41"/>
      <c r="C121" s="281"/>
      <c r="D121" s="176" t="s">
        <v>121</v>
      </c>
      <c r="E121" s="6"/>
      <c r="F121" s="22"/>
      <c r="I121" s="78"/>
      <c r="J121" s="43"/>
      <c r="K121" s="78"/>
      <c r="L121" s="78"/>
      <c r="M121" s="78"/>
      <c r="N121" s="78"/>
      <c r="O121" s="78"/>
      <c r="P121" s="78"/>
      <c r="Q121" s="78"/>
      <c r="R121" s="78"/>
    </row>
    <row r="122" spans="1:18" s="75" customFormat="1" ht="8.1" customHeight="1">
      <c r="A122" s="92"/>
      <c r="B122" s="41"/>
      <c r="C122" s="41"/>
      <c r="D122" s="151"/>
      <c r="E122" s="118"/>
      <c r="F122" s="22"/>
      <c r="I122" s="78"/>
      <c r="J122" s="43"/>
      <c r="K122" s="78"/>
      <c r="L122" s="78"/>
      <c r="M122" s="78"/>
      <c r="N122" s="78"/>
      <c r="O122" s="78"/>
      <c r="P122" s="78"/>
      <c r="Q122" s="78"/>
      <c r="R122" s="78"/>
    </row>
    <row r="123" spans="1:18" s="75" customFormat="1">
      <c r="A123" s="92"/>
      <c r="B123" s="41"/>
      <c r="C123" s="279" t="s">
        <v>34</v>
      </c>
      <c r="D123" s="174" t="s">
        <v>86</v>
      </c>
      <c r="E123" s="6"/>
      <c r="F123" s="22"/>
      <c r="I123" s="78"/>
      <c r="J123" s="43"/>
      <c r="K123" s="78"/>
      <c r="L123" s="78"/>
      <c r="M123" s="78"/>
      <c r="N123" s="78"/>
      <c r="O123" s="78"/>
      <c r="P123" s="78"/>
      <c r="Q123" s="78"/>
      <c r="R123" s="78"/>
    </row>
    <row r="124" spans="1:18" s="75" customFormat="1" ht="27.6">
      <c r="A124" s="92"/>
      <c r="B124" s="41"/>
      <c r="C124" s="280"/>
      <c r="D124" s="175" t="s">
        <v>114</v>
      </c>
      <c r="E124" s="6"/>
      <c r="F124" s="22"/>
      <c r="I124" s="78"/>
      <c r="J124" s="43"/>
      <c r="K124" s="78"/>
      <c r="L124" s="78"/>
      <c r="M124" s="78"/>
      <c r="N124" s="78"/>
      <c r="O124" s="78"/>
      <c r="P124" s="78"/>
      <c r="Q124" s="78"/>
      <c r="R124" s="78"/>
    </row>
    <row r="125" spans="1:18" s="75" customFormat="1">
      <c r="A125" s="92"/>
      <c r="B125" s="41"/>
      <c r="C125" s="281"/>
      <c r="D125" s="176" t="s">
        <v>26</v>
      </c>
      <c r="E125" s="6"/>
      <c r="F125" s="22"/>
      <c r="I125" s="78"/>
      <c r="J125" s="43"/>
      <c r="K125" s="78"/>
      <c r="L125" s="78"/>
      <c r="M125" s="78"/>
      <c r="N125" s="78"/>
      <c r="O125" s="78"/>
      <c r="P125" s="78"/>
      <c r="Q125" s="78"/>
      <c r="R125" s="78"/>
    </row>
    <row r="126" spans="1:18" s="105" customFormat="1" ht="8.1" customHeight="1">
      <c r="A126" s="92"/>
      <c r="B126" s="41"/>
      <c r="C126" s="41"/>
      <c r="D126" s="151"/>
      <c r="E126" s="118"/>
      <c r="F126" s="22"/>
      <c r="G126" s="75"/>
      <c r="H126" s="75"/>
      <c r="I126" s="78"/>
      <c r="J126" s="43"/>
      <c r="K126" s="177"/>
      <c r="L126" s="177"/>
      <c r="M126" s="177"/>
      <c r="N126" s="177"/>
      <c r="O126" s="177"/>
      <c r="P126" s="177"/>
      <c r="Q126" s="177"/>
      <c r="R126" s="177"/>
    </row>
    <row r="127" spans="1:18" s="105" customFormat="1">
      <c r="A127" s="92"/>
      <c r="B127" s="41"/>
      <c r="C127" s="279" t="s">
        <v>35</v>
      </c>
      <c r="D127" s="174" t="s">
        <v>112</v>
      </c>
      <c r="E127" s="6"/>
      <c r="F127" s="22"/>
      <c r="G127" s="75"/>
      <c r="H127" s="75"/>
      <c r="I127" s="78"/>
      <c r="J127" s="43"/>
      <c r="K127" s="177"/>
      <c r="L127" s="177"/>
      <c r="M127" s="177"/>
      <c r="N127" s="177"/>
      <c r="O127" s="177"/>
      <c r="P127" s="177"/>
      <c r="Q127" s="177"/>
      <c r="R127" s="177"/>
    </row>
    <row r="128" spans="1:18" s="105" customFormat="1" ht="27.6">
      <c r="A128" s="92"/>
      <c r="B128" s="41"/>
      <c r="C128" s="280"/>
      <c r="D128" s="175" t="s">
        <v>113</v>
      </c>
      <c r="E128" s="6"/>
      <c r="F128" s="22"/>
      <c r="G128" s="75"/>
      <c r="H128" s="75"/>
      <c r="I128" s="78"/>
      <c r="J128" s="43"/>
      <c r="K128" s="177"/>
      <c r="L128" s="177"/>
      <c r="M128" s="177"/>
      <c r="N128" s="177"/>
      <c r="O128" s="177"/>
      <c r="P128" s="177"/>
      <c r="Q128" s="177"/>
      <c r="R128" s="177"/>
    </row>
    <row r="129" spans="1:18" s="105" customFormat="1">
      <c r="A129" s="92"/>
      <c r="B129" s="41"/>
      <c r="C129" s="281"/>
      <c r="D129" s="176" t="s">
        <v>25</v>
      </c>
      <c r="E129" s="6"/>
      <c r="F129" s="22"/>
      <c r="G129" s="75"/>
      <c r="H129" s="75"/>
      <c r="I129" s="78"/>
      <c r="J129" s="43"/>
      <c r="K129" s="177"/>
      <c r="L129" s="177"/>
      <c r="M129" s="177"/>
      <c r="N129" s="177"/>
      <c r="O129" s="177"/>
      <c r="P129" s="177"/>
      <c r="Q129" s="177"/>
      <c r="R129" s="177"/>
    </row>
    <row r="130" spans="1:18" s="105" customFormat="1" ht="8.1" customHeight="1" thickBot="1">
      <c r="A130" s="99"/>
      <c r="B130" s="100"/>
      <c r="C130" s="178"/>
      <c r="D130" s="152"/>
      <c r="E130" s="7"/>
      <c r="F130" s="23"/>
      <c r="G130" s="75"/>
      <c r="H130" s="75"/>
      <c r="I130" s="78"/>
      <c r="J130" s="43"/>
      <c r="K130" s="177"/>
      <c r="L130" s="177"/>
      <c r="M130" s="177"/>
      <c r="N130" s="177"/>
      <c r="O130" s="177"/>
      <c r="P130" s="177"/>
      <c r="Q130" s="177"/>
      <c r="R130" s="177"/>
    </row>
    <row r="131" spans="1:18" s="111" customFormat="1" ht="8.1" customHeight="1" thickBot="1">
      <c r="A131" s="40"/>
      <c r="B131" s="40"/>
      <c r="C131" s="40"/>
      <c r="D131" s="67"/>
      <c r="E131" s="112"/>
      <c r="F131" s="179"/>
      <c r="G131" s="79"/>
      <c r="H131" s="75"/>
      <c r="I131" s="78"/>
      <c r="J131" s="43"/>
      <c r="K131" s="177"/>
      <c r="L131" s="177"/>
      <c r="M131" s="177"/>
      <c r="N131" s="177"/>
      <c r="O131" s="177"/>
      <c r="P131" s="177"/>
      <c r="Q131" s="177"/>
      <c r="R131" s="177"/>
    </row>
    <row r="132" spans="1:18" s="111" customFormat="1" ht="36" customHeight="1">
      <c r="A132" s="141">
        <v>6</v>
      </c>
      <c r="B132" s="265" t="s">
        <v>65</v>
      </c>
      <c r="C132" s="265"/>
      <c r="D132" s="265"/>
      <c r="E132" s="142" t="s">
        <v>33</v>
      </c>
      <c r="F132" s="143">
        <f>SUM(H133:H136)</f>
        <v>0</v>
      </c>
      <c r="G132" s="79"/>
      <c r="H132" s="75"/>
      <c r="I132" s="78"/>
      <c r="J132" s="43"/>
      <c r="K132" s="177"/>
      <c r="L132" s="177"/>
      <c r="M132" s="177"/>
      <c r="N132" s="177"/>
      <c r="O132" s="177"/>
      <c r="P132" s="177"/>
      <c r="Q132" s="177"/>
      <c r="R132" s="177"/>
    </row>
    <row r="133" spans="1:18" s="105" customFormat="1" ht="27.6">
      <c r="A133" s="92"/>
      <c r="B133" s="41"/>
      <c r="C133" s="41" t="s">
        <v>2</v>
      </c>
      <c r="D133" s="149" t="s">
        <v>101</v>
      </c>
      <c r="E133" s="94" t="s">
        <v>12</v>
      </c>
      <c r="F133" s="180"/>
      <c r="G133" s="75"/>
      <c r="H133" s="181">
        <f>IF(E133="YES",5,0)</f>
        <v>0</v>
      </c>
      <c r="I133" s="78" t="s">
        <v>12</v>
      </c>
      <c r="J133" s="43"/>
      <c r="K133" s="177"/>
      <c r="L133" s="177"/>
      <c r="M133" s="177"/>
      <c r="N133" s="177"/>
      <c r="O133" s="177"/>
      <c r="P133" s="177"/>
      <c r="Q133" s="177"/>
      <c r="R133" s="177"/>
    </row>
    <row r="134" spans="1:18" s="105" customFormat="1" ht="41.4">
      <c r="A134" s="92"/>
      <c r="B134" s="41"/>
      <c r="C134" s="41" t="s">
        <v>3</v>
      </c>
      <c r="D134" s="149" t="s">
        <v>27</v>
      </c>
      <c r="E134" s="94" t="s">
        <v>12</v>
      </c>
      <c r="F134" s="180"/>
      <c r="G134" s="75"/>
      <c r="H134" s="181">
        <f>IF(E134="YES",5,0)</f>
        <v>0</v>
      </c>
      <c r="I134" s="78" t="s">
        <v>10</v>
      </c>
      <c r="J134" s="43"/>
      <c r="K134" s="177"/>
      <c r="L134" s="177"/>
      <c r="M134" s="177"/>
      <c r="N134" s="177"/>
      <c r="O134" s="177"/>
      <c r="P134" s="177"/>
      <c r="Q134" s="177"/>
      <c r="R134" s="177"/>
    </row>
    <row r="135" spans="1:18" s="105" customFormat="1" ht="27.6">
      <c r="A135" s="92"/>
      <c r="B135" s="41"/>
      <c r="C135" s="41" t="s">
        <v>4</v>
      </c>
      <c r="D135" s="182" t="s">
        <v>28</v>
      </c>
      <c r="E135" s="94" t="s">
        <v>12</v>
      </c>
      <c r="F135" s="180"/>
      <c r="G135" s="75"/>
      <c r="H135" s="181">
        <f>IF(E135="YES",5,0)</f>
        <v>0</v>
      </c>
      <c r="I135" s="78" t="s">
        <v>9</v>
      </c>
      <c r="J135" s="43"/>
      <c r="K135" s="177"/>
      <c r="L135" s="177"/>
      <c r="M135" s="177"/>
      <c r="N135" s="177"/>
      <c r="O135" s="177"/>
      <c r="P135" s="177"/>
      <c r="Q135" s="177"/>
      <c r="R135" s="177"/>
    </row>
    <row r="136" spans="1:18" s="105" customFormat="1" ht="41.4">
      <c r="A136" s="92"/>
      <c r="B136" s="41"/>
      <c r="C136" s="41" t="s">
        <v>5</v>
      </c>
      <c r="D136" s="182" t="s">
        <v>89</v>
      </c>
      <c r="E136" s="94" t="s">
        <v>12</v>
      </c>
      <c r="F136" s="180"/>
      <c r="G136" s="75"/>
      <c r="H136" s="181">
        <f>IF(E136="YES",5,0)</f>
        <v>0</v>
      </c>
      <c r="I136" s="78"/>
      <c r="J136" s="43"/>
      <c r="K136" s="177"/>
      <c r="L136" s="177"/>
      <c r="M136" s="177"/>
      <c r="N136" s="177"/>
      <c r="O136" s="177"/>
      <c r="P136" s="177"/>
      <c r="Q136" s="177"/>
      <c r="R136" s="177"/>
    </row>
    <row r="137" spans="1:18" ht="8.1" customHeight="1" thickBot="1">
      <c r="A137" s="183"/>
      <c r="B137" s="184"/>
      <c r="C137" s="184"/>
      <c r="D137" s="185"/>
      <c r="E137" s="186"/>
      <c r="F137" s="187"/>
    </row>
    <row r="138" spans="1:18" ht="8.1" customHeight="1" thickBot="1">
      <c r="C138" s="40"/>
      <c r="D138" s="67"/>
      <c r="E138" s="188"/>
      <c r="F138" s="189"/>
    </row>
    <row r="139" spans="1:18" ht="35.25" customHeight="1" thickBot="1">
      <c r="A139" s="141">
        <v>7</v>
      </c>
      <c r="B139" s="265" t="s">
        <v>88</v>
      </c>
      <c r="C139" s="265"/>
      <c r="D139" s="265"/>
      <c r="E139" s="190" t="s">
        <v>33</v>
      </c>
      <c r="F139" s="191">
        <f>IF(SUM(H140:H141)&gt;38,38,SUM(H140:H141))</f>
        <v>0</v>
      </c>
    </row>
    <row r="140" spans="1:18" s="105" customFormat="1" ht="27.6">
      <c r="A140" s="156"/>
      <c r="B140" s="192"/>
      <c r="C140" s="192" t="s">
        <v>2</v>
      </c>
      <c r="D140" s="149" t="s">
        <v>107</v>
      </c>
      <c r="E140" s="94" t="s">
        <v>12</v>
      </c>
      <c r="F140" s="193"/>
      <c r="H140" s="194">
        <f>IF(E140="YES",5,0)</f>
        <v>0</v>
      </c>
      <c r="J140" s="14"/>
      <c r="K140" s="177"/>
      <c r="L140" s="177"/>
      <c r="M140" s="177"/>
      <c r="N140" s="177"/>
      <c r="O140" s="177"/>
      <c r="P140" s="177"/>
      <c r="Q140" s="177"/>
      <c r="R140" s="177"/>
    </row>
    <row r="141" spans="1:18" s="105" customFormat="1" ht="27.6">
      <c r="A141" s="156"/>
      <c r="B141" s="192"/>
      <c r="C141" s="192" t="s">
        <v>3</v>
      </c>
      <c r="D141" s="149" t="s">
        <v>108</v>
      </c>
      <c r="E141" s="94" t="s">
        <v>12</v>
      </c>
      <c r="F141" s="180"/>
      <c r="H141" s="194">
        <f>IF(E141="YES",5,0)</f>
        <v>0</v>
      </c>
      <c r="I141" s="78" t="s">
        <v>12</v>
      </c>
      <c r="J141" s="14"/>
      <c r="K141" s="177"/>
      <c r="L141" s="177"/>
      <c r="M141" s="177"/>
      <c r="N141" s="177"/>
      <c r="O141" s="177"/>
      <c r="P141" s="177"/>
      <c r="Q141" s="177"/>
      <c r="R141" s="177"/>
    </row>
    <row r="142" spans="1:18" ht="8.1" customHeight="1" thickBot="1">
      <c r="A142" s="183"/>
      <c r="B142" s="184"/>
      <c r="C142" s="184"/>
      <c r="D142" s="185"/>
      <c r="E142" s="186"/>
      <c r="F142" s="187"/>
    </row>
    <row r="143" spans="1:18" ht="8.1" customHeight="1" thickBot="1">
      <c r="C143" s="40"/>
      <c r="D143" s="67"/>
      <c r="E143" s="195"/>
      <c r="F143" s="154"/>
    </row>
    <row r="144" spans="1:18" ht="37.5" customHeight="1">
      <c r="A144" s="141">
        <v>8</v>
      </c>
      <c r="B144" s="265" t="s">
        <v>92</v>
      </c>
      <c r="C144" s="265"/>
      <c r="D144" s="265"/>
      <c r="E144" s="256" t="s">
        <v>33</v>
      </c>
      <c r="F144" s="263">
        <f>IF(SUM(H146:H152)&gt;28,28,SUM(H146:H152))</f>
        <v>0</v>
      </c>
      <c r="G144" s="111"/>
      <c r="H144" s="105"/>
      <c r="J144" s="14"/>
    </row>
    <row r="145" spans="1:18" ht="50.1" customHeight="1" thickBot="1">
      <c r="A145" s="196"/>
      <c r="B145" s="282" t="s">
        <v>87</v>
      </c>
      <c r="C145" s="282"/>
      <c r="D145" s="282"/>
      <c r="E145" s="257"/>
      <c r="F145" s="264"/>
      <c r="G145" s="111"/>
      <c r="H145" s="105"/>
      <c r="I145" s="78" t="s">
        <v>12</v>
      </c>
      <c r="J145" s="14"/>
    </row>
    <row r="146" spans="1:18" s="105" customFormat="1">
      <c r="A146" s="156"/>
      <c r="B146" s="192"/>
      <c r="C146" s="197" t="s">
        <v>2</v>
      </c>
      <c r="D146" s="198" t="s">
        <v>73</v>
      </c>
      <c r="E146" s="199" t="s">
        <v>12</v>
      </c>
      <c r="F146" s="180"/>
      <c r="H146" s="194">
        <f>IF(E146="Under 0.25 Mile",4, IF(E146="from 0.25 to 0.5 mile", 2, IF(E146="from 0.5 to 1 mile",1,0)))</f>
        <v>0</v>
      </c>
      <c r="I146" s="78" t="s">
        <v>95</v>
      </c>
      <c r="J146" s="14"/>
      <c r="K146" s="177"/>
      <c r="L146" s="177"/>
      <c r="M146" s="177"/>
      <c r="N146" s="177"/>
      <c r="O146" s="177"/>
      <c r="P146" s="177"/>
      <c r="Q146" s="177"/>
      <c r="R146" s="177"/>
    </row>
    <row r="147" spans="1:18" s="105" customFormat="1">
      <c r="A147" s="156"/>
      <c r="B147" s="192"/>
      <c r="C147" s="156" t="s">
        <v>3</v>
      </c>
      <c r="D147" s="149" t="s">
        <v>74</v>
      </c>
      <c r="E147" s="200" t="s">
        <v>12</v>
      </c>
      <c r="F147" s="180"/>
      <c r="H147" s="194">
        <f t="shared" ref="H147:H150" si="0">IF(E147="Under 0.25 Mile",4, IF(E147="from 0.25 to 0.5 mile", 2, IF(E147="from 0.5 to 1 mile",1,0)))</f>
        <v>0</v>
      </c>
      <c r="I147" s="78" t="s">
        <v>78</v>
      </c>
      <c r="J147" s="14"/>
      <c r="K147" s="177"/>
      <c r="L147" s="177"/>
      <c r="M147" s="177"/>
      <c r="N147" s="177"/>
      <c r="O147" s="177"/>
      <c r="P147" s="177"/>
      <c r="Q147" s="177"/>
      <c r="R147" s="177"/>
    </row>
    <row r="148" spans="1:18" s="105" customFormat="1" ht="41.4">
      <c r="A148" s="156"/>
      <c r="B148" s="192"/>
      <c r="C148" s="156" t="s">
        <v>4</v>
      </c>
      <c r="D148" s="149" t="s">
        <v>75</v>
      </c>
      <c r="E148" s="200" t="s">
        <v>12</v>
      </c>
      <c r="F148" s="180"/>
      <c r="H148" s="194">
        <f t="shared" si="0"/>
        <v>0</v>
      </c>
      <c r="I148" s="78" t="s">
        <v>79</v>
      </c>
      <c r="J148" s="14"/>
      <c r="K148" s="177"/>
      <c r="L148" s="177"/>
      <c r="M148" s="177"/>
      <c r="N148" s="177"/>
      <c r="O148" s="177"/>
      <c r="P148" s="177"/>
      <c r="Q148" s="177"/>
      <c r="R148" s="177"/>
    </row>
    <row r="149" spans="1:18" s="75" customFormat="1" ht="41.4">
      <c r="A149" s="156"/>
      <c r="B149" s="192"/>
      <c r="C149" s="156" t="s">
        <v>5</v>
      </c>
      <c r="D149" s="149" t="s">
        <v>76</v>
      </c>
      <c r="E149" s="200" t="s">
        <v>12</v>
      </c>
      <c r="F149" s="147"/>
      <c r="G149" s="105"/>
      <c r="H149" s="194">
        <f t="shared" si="0"/>
        <v>0</v>
      </c>
      <c r="I149" s="75" t="s">
        <v>70</v>
      </c>
      <c r="J149" s="14"/>
      <c r="K149" s="78"/>
      <c r="L149" s="78"/>
      <c r="M149" s="78"/>
      <c r="N149" s="78"/>
      <c r="O149" s="78"/>
      <c r="P149" s="78"/>
      <c r="Q149" s="78"/>
      <c r="R149" s="78"/>
    </row>
    <row r="150" spans="1:18" s="75" customFormat="1" ht="28.2" thickBot="1">
      <c r="A150" s="156"/>
      <c r="B150" s="192"/>
      <c r="C150" s="201" t="s">
        <v>6</v>
      </c>
      <c r="D150" s="202" t="s">
        <v>77</v>
      </c>
      <c r="E150" s="203" t="s">
        <v>12</v>
      </c>
      <c r="F150" s="147"/>
      <c r="G150" s="105"/>
      <c r="H150" s="194">
        <f t="shared" si="0"/>
        <v>0</v>
      </c>
      <c r="I150" s="78" t="s">
        <v>12</v>
      </c>
      <c r="J150" s="14"/>
      <c r="K150" s="78"/>
      <c r="L150" s="78"/>
      <c r="M150" s="78"/>
      <c r="N150" s="78"/>
      <c r="O150" s="78"/>
      <c r="P150" s="78"/>
      <c r="Q150" s="78"/>
      <c r="R150" s="78"/>
    </row>
    <row r="151" spans="1:18" s="75" customFormat="1" ht="52.2" thickBot="1">
      <c r="A151" s="156"/>
      <c r="B151" s="192"/>
      <c r="C151" s="204" t="s">
        <v>7</v>
      </c>
      <c r="D151" s="205" t="s">
        <v>158</v>
      </c>
      <c r="E151" s="206" t="s">
        <v>12</v>
      </c>
      <c r="F151" s="147"/>
      <c r="G151" s="105"/>
      <c r="H151" s="194">
        <f>IF(E151="Under 0.5 Mile",4, IF(E151="from 0.5 to 1 mile", 2, IF(E151="from 1 to 2 miles",1,0)))</f>
        <v>0</v>
      </c>
      <c r="I151" s="78" t="s">
        <v>96</v>
      </c>
      <c r="J151" s="14"/>
      <c r="K151" s="78"/>
      <c r="L151" s="78"/>
      <c r="M151" s="78"/>
      <c r="N151" s="78"/>
      <c r="O151" s="78"/>
      <c r="P151" s="78"/>
      <c r="Q151" s="78"/>
      <c r="R151" s="78"/>
    </row>
    <row r="152" spans="1:18" s="75" customFormat="1" ht="15" thickBot="1">
      <c r="A152" s="207"/>
      <c r="C152" s="204" t="s">
        <v>8</v>
      </c>
      <c r="D152" s="205" t="s">
        <v>153</v>
      </c>
      <c r="E152" s="206" t="s">
        <v>12</v>
      </c>
      <c r="F152" s="147"/>
      <c r="G152" s="105"/>
      <c r="H152" s="194">
        <f>IF(E152="Under 20 Minutes",4, IF(E152="20 to 40 Minutes", 2, IF(E152="Greater than 40 Min.",0,0)))</f>
        <v>0</v>
      </c>
      <c r="I152" s="75" t="s">
        <v>82</v>
      </c>
      <c r="J152" s="14"/>
      <c r="K152" s="78"/>
      <c r="L152" s="78"/>
      <c r="M152" s="78"/>
      <c r="N152" s="78"/>
      <c r="O152" s="78"/>
      <c r="P152" s="78"/>
      <c r="Q152" s="78"/>
      <c r="R152" s="78"/>
    </row>
    <row r="153" spans="1:18" s="75" customFormat="1" ht="45" customHeight="1">
      <c r="A153" s="207"/>
      <c r="C153" s="261" t="s">
        <v>172</v>
      </c>
      <c r="D153" s="261"/>
      <c r="E153" s="261"/>
      <c r="F153" s="147"/>
      <c r="G153" s="105"/>
      <c r="H153" s="194"/>
      <c r="I153" s="78" t="s">
        <v>83</v>
      </c>
      <c r="J153" s="14"/>
      <c r="K153" s="78"/>
      <c r="L153" s="78"/>
      <c r="M153" s="78"/>
      <c r="N153" s="78"/>
      <c r="O153" s="78"/>
      <c r="P153" s="78"/>
      <c r="Q153" s="78"/>
      <c r="R153" s="78"/>
    </row>
    <row r="154" spans="1:18" s="75" customFormat="1">
      <c r="A154" s="207"/>
      <c r="C154" s="262" t="s">
        <v>154</v>
      </c>
      <c r="D154" s="262"/>
      <c r="E154" s="262"/>
      <c r="F154" s="147"/>
      <c r="G154" s="105"/>
      <c r="H154" s="194"/>
      <c r="J154" s="14"/>
      <c r="K154" s="78"/>
      <c r="L154" s="78"/>
      <c r="M154" s="78"/>
      <c r="N154" s="78"/>
      <c r="O154" s="78"/>
      <c r="P154" s="78"/>
      <c r="Q154" s="78"/>
      <c r="R154" s="78"/>
    </row>
    <row r="155" spans="1:18" s="105" customFormat="1" ht="8.1" customHeight="1" thickBot="1">
      <c r="A155" s="99"/>
      <c r="B155" s="100"/>
      <c r="C155" s="100"/>
      <c r="D155" s="152"/>
      <c r="E155" s="102"/>
      <c r="F155" s="208"/>
      <c r="G155" s="75"/>
      <c r="H155" s="75"/>
      <c r="J155" s="43"/>
      <c r="K155" s="177"/>
      <c r="L155" s="177"/>
      <c r="M155" s="177"/>
      <c r="N155" s="177"/>
      <c r="O155" s="177"/>
      <c r="P155" s="177"/>
      <c r="Q155" s="177"/>
      <c r="R155" s="177"/>
    </row>
    <row r="156" spans="1:18" ht="8.1" customHeight="1" thickBot="1">
      <c r="A156" s="209"/>
      <c r="B156" s="209"/>
      <c r="C156" s="209"/>
      <c r="D156" s="210"/>
      <c r="E156" s="211"/>
      <c r="F156" s="212"/>
      <c r="I156" s="79"/>
    </row>
    <row r="157" spans="1:18" ht="33" customHeight="1">
      <c r="A157" s="141">
        <v>9</v>
      </c>
      <c r="B157" s="265" t="s">
        <v>90</v>
      </c>
      <c r="C157" s="265"/>
      <c r="D157" s="278"/>
      <c r="E157" s="213" t="s">
        <v>33</v>
      </c>
      <c r="F157" s="143">
        <f>SUM(H158:H159)</f>
        <v>0</v>
      </c>
    </row>
    <row r="158" spans="1:18" s="75" customFormat="1" ht="27.6">
      <c r="A158" s="156"/>
      <c r="B158" s="105"/>
      <c r="C158" s="192" t="s">
        <v>2</v>
      </c>
      <c r="D158" s="149" t="s">
        <v>29</v>
      </c>
      <c r="E158" s="94" t="s">
        <v>12</v>
      </c>
      <c r="F158" s="147"/>
      <c r="G158" s="105"/>
      <c r="H158" s="214">
        <f>IF(E158="YES",5,0)</f>
        <v>0</v>
      </c>
      <c r="I158" s="78" t="s">
        <v>12</v>
      </c>
      <c r="J158" s="14"/>
      <c r="K158" s="78"/>
      <c r="L158" s="78"/>
      <c r="M158" s="78"/>
      <c r="N158" s="78"/>
      <c r="O158" s="78"/>
      <c r="P158" s="78"/>
      <c r="Q158" s="78"/>
      <c r="R158" s="78"/>
    </row>
    <row r="159" spans="1:18" s="75" customFormat="1" ht="15" thickBot="1">
      <c r="A159" s="156"/>
      <c r="B159" s="105"/>
      <c r="C159" s="192" t="s">
        <v>3</v>
      </c>
      <c r="D159" s="149" t="s">
        <v>91</v>
      </c>
      <c r="E159" s="215" t="s">
        <v>12</v>
      </c>
      <c r="F159" s="147"/>
      <c r="G159" s="105"/>
      <c r="H159" s="214">
        <f>IF(E159="YES",5,0)</f>
        <v>0</v>
      </c>
      <c r="I159" s="78" t="s">
        <v>97</v>
      </c>
      <c r="J159" s="14"/>
      <c r="K159" s="78"/>
      <c r="L159" s="78"/>
      <c r="M159" s="78"/>
      <c r="N159" s="78"/>
      <c r="O159" s="78"/>
      <c r="P159" s="78"/>
      <c r="Q159" s="78"/>
      <c r="R159" s="78"/>
    </row>
    <row r="160" spans="1:18" s="75" customFormat="1" ht="8.1" customHeight="1">
      <c r="A160" s="216"/>
      <c r="B160" s="217"/>
      <c r="C160" s="218"/>
      <c r="D160" s="218"/>
      <c r="E160" s="218"/>
      <c r="F160" s="219"/>
      <c r="G160" s="105"/>
      <c r="H160" s="214"/>
      <c r="I160" s="78" t="s">
        <v>79</v>
      </c>
      <c r="J160" s="14"/>
      <c r="K160" s="78"/>
      <c r="L160" s="78"/>
      <c r="M160" s="78"/>
      <c r="N160" s="78"/>
      <c r="O160" s="78"/>
      <c r="P160" s="78"/>
      <c r="Q160" s="78"/>
      <c r="R160" s="78"/>
    </row>
    <row r="161" spans="1:18" s="126" customFormat="1" ht="8.1" customHeight="1" thickBot="1">
      <c r="A161" s="100"/>
      <c r="B161" s="100"/>
      <c r="C161" s="100"/>
      <c r="D161" s="220"/>
      <c r="E161" s="221"/>
      <c r="F161" s="222"/>
      <c r="G161" s="75"/>
      <c r="H161" s="214"/>
      <c r="I161" s="78" t="s">
        <v>80</v>
      </c>
      <c r="J161" s="14"/>
      <c r="K161" s="78"/>
      <c r="L161" s="78"/>
      <c r="M161" s="78"/>
      <c r="N161" s="78"/>
      <c r="O161" s="125"/>
      <c r="P161" s="125"/>
      <c r="Q161" s="125"/>
      <c r="R161" s="125"/>
    </row>
    <row r="162" spans="1:18" s="139" customFormat="1" ht="33" customHeight="1">
      <c r="A162" s="141">
        <v>10</v>
      </c>
      <c r="B162" s="265" t="s">
        <v>155</v>
      </c>
      <c r="C162" s="265"/>
      <c r="D162" s="266"/>
      <c r="E162" s="142" t="s">
        <v>33</v>
      </c>
      <c r="F162" s="143">
        <f>IF(SUM(H163:H165)&gt;15,15,SUM(H163:H165))</f>
        <v>0</v>
      </c>
      <c r="G162" s="79"/>
      <c r="H162" s="75"/>
      <c r="I162" s="126" t="s">
        <v>81</v>
      </c>
      <c r="J162" s="43"/>
      <c r="K162" s="125"/>
      <c r="L162" s="125"/>
      <c r="M162" s="125"/>
      <c r="N162" s="125"/>
      <c r="O162" s="125"/>
      <c r="P162" s="125"/>
      <c r="Q162" s="125"/>
      <c r="R162" s="125"/>
    </row>
    <row r="163" spans="1:18" s="126" customFormat="1" ht="27.6">
      <c r="A163" s="110"/>
      <c r="B163" s="105"/>
      <c r="C163" s="192" t="s">
        <v>2</v>
      </c>
      <c r="D163" s="149" t="s">
        <v>109</v>
      </c>
      <c r="E163" s="94" t="s">
        <v>12</v>
      </c>
      <c r="F163" s="223"/>
      <c r="G163" s="105"/>
      <c r="H163" s="214">
        <f>IF(E163="YES",5,0)</f>
        <v>0</v>
      </c>
      <c r="I163" s="78"/>
      <c r="J163" s="14"/>
      <c r="K163" s="125"/>
      <c r="L163" s="125"/>
      <c r="M163" s="125"/>
      <c r="N163" s="125"/>
      <c r="O163" s="125"/>
      <c r="P163" s="125"/>
      <c r="Q163" s="125"/>
      <c r="R163" s="125"/>
    </row>
    <row r="164" spans="1:18" s="126" customFormat="1" ht="41.4">
      <c r="A164" s="110"/>
      <c r="B164" s="105"/>
      <c r="C164" s="192" t="s">
        <v>3</v>
      </c>
      <c r="D164" s="149" t="s">
        <v>110</v>
      </c>
      <c r="E164" s="94" t="s">
        <v>12</v>
      </c>
      <c r="F164" s="223"/>
      <c r="G164" s="105"/>
      <c r="H164" s="214">
        <f>IF(E164="YES",5,0)</f>
        <v>0</v>
      </c>
      <c r="I164" s="78"/>
      <c r="J164" s="14"/>
      <c r="K164" s="125"/>
      <c r="L164" s="125"/>
      <c r="M164" s="125"/>
      <c r="N164" s="125"/>
      <c r="O164" s="125"/>
      <c r="P164" s="125"/>
      <c r="Q164" s="125"/>
      <c r="R164" s="125"/>
    </row>
    <row r="165" spans="1:18" s="126" customFormat="1" ht="36.75" customHeight="1">
      <c r="A165" s="110"/>
      <c r="B165" s="105"/>
      <c r="C165" s="192" t="s">
        <v>4</v>
      </c>
      <c r="D165" s="149" t="s">
        <v>111</v>
      </c>
      <c r="E165" s="94" t="s">
        <v>12</v>
      </c>
      <c r="F165" s="223"/>
      <c r="G165" s="105"/>
      <c r="H165" s="214">
        <f>IF(E165="YES",5,0)</f>
        <v>0</v>
      </c>
      <c r="I165" s="78"/>
      <c r="J165" s="14"/>
      <c r="K165" s="125"/>
      <c r="L165" s="125"/>
      <c r="M165" s="125"/>
      <c r="N165" s="125"/>
      <c r="O165" s="125"/>
      <c r="P165" s="125"/>
      <c r="Q165" s="125"/>
      <c r="R165" s="125"/>
    </row>
    <row r="166" spans="1:18" s="126" customFormat="1" ht="8.1" customHeight="1" thickBot="1">
      <c r="A166" s="99"/>
      <c r="B166" s="100"/>
      <c r="C166" s="100"/>
      <c r="D166" s="152"/>
      <c r="E166" s="221"/>
      <c r="F166" s="224"/>
      <c r="G166" s="75"/>
      <c r="H166" s="75"/>
      <c r="I166" s="78"/>
      <c r="J166" s="43"/>
      <c r="K166" s="125"/>
      <c r="L166" s="125"/>
      <c r="M166" s="125"/>
      <c r="N166" s="125"/>
      <c r="O166" s="125"/>
      <c r="P166" s="125"/>
      <c r="Q166" s="125"/>
      <c r="R166" s="125"/>
    </row>
    <row r="167" spans="1:18" s="139" customFormat="1" ht="8.1" customHeight="1" thickBot="1">
      <c r="A167" s="40"/>
      <c r="B167" s="40"/>
      <c r="C167" s="40"/>
      <c r="D167" s="67"/>
      <c r="E167" s="188"/>
      <c r="F167" s="189"/>
      <c r="G167" s="79"/>
      <c r="H167" s="75" t="s">
        <v>12</v>
      </c>
      <c r="I167" s="78"/>
      <c r="J167" s="43"/>
      <c r="K167" s="125"/>
      <c r="L167" s="125"/>
      <c r="M167" s="125"/>
      <c r="N167" s="125"/>
      <c r="O167" s="125"/>
      <c r="P167" s="125"/>
      <c r="Q167" s="125"/>
      <c r="R167" s="125"/>
    </row>
    <row r="168" spans="1:18" s="139" customFormat="1" ht="18">
      <c r="A168" s="225" t="s">
        <v>57</v>
      </c>
      <c r="B168" s="226"/>
      <c r="C168" s="226"/>
      <c r="D168" s="227"/>
      <c r="E168" s="228" t="s">
        <v>68</v>
      </c>
      <c r="F168" s="229">
        <f>IF(H172=4,F1,0)</f>
        <v>0</v>
      </c>
      <c r="G168" s="79"/>
      <c r="H168" s="75" t="s">
        <v>52</v>
      </c>
      <c r="I168" s="78"/>
      <c r="J168" s="43"/>
      <c r="K168" s="125"/>
      <c r="L168" s="125"/>
      <c r="M168" s="125"/>
      <c r="N168" s="125"/>
      <c r="O168" s="125"/>
      <c r="P168" s="125"/>
      <c r="Q168" s="125"/>
      <c r="R168" s="125"/>
    </row>
    <row r="169" spans="1:18" s="139" customFormat="1" ht="50.1" customHeight="1">
      <c r="A169" s="270" t="s">
        <v>55</v>
      </c>
      <c r="B169" s="271"/>
      <c r="C169" s="271"/>
      <c r="D169" s="272"/>
      <c r="E169" s="94" t="s">
        <v>12</v>
      </c>
      <c r="F169" s="230"/>
      <c r="G169" s="79"/>
      <c r="H169" s="75" t="s">
        <v>53</v>
      </c>
      <c r="I169" s="78"/>
      <c r="J169" s="43"/>
      <c r="K169" s="125"/>
      <c r="L169" s="125"/>
      <c r="M169" s="125"/>
      <c r="N169" s="125"/>
      <c r="O169" s="125"/>
      <c r="P169" s="125"/>
      <c r="Q169" s="125"/>
      <c r="R169" s="125"/>
    </row>
    <row r="170" spans="1:18" s="139" customFormat="1" ht="58.5" customHeight="1">
      <c r="A170" s="270" t="s">
        <v>56</v>
      </c>
      <c r="B170" s="271"/>
      <c r="C170" s="271"/>
      <c r="D170" s="272"/>
      <c r="E170" s="94" t="s">
        <v>12</v>
      </c>
      <c r="F170" s="231"/>
      <c r="G170" s="79"/>
      <c r="H170" s="75">
        <f>IF(E169="Agree",1,0)</f>
        <v>0</v>
      </c>
      <c r="I170" s="75">
        <f>IF(E170="Agree",1,0)</f>
        <v>0</v>
      </c>
      <c r="J170" s="43"/>
      <c r="K170" s="125"/>
      <c r="L170" s="125"/>
      <c r="M170" s="125"/>
      <c r="N170" s="125"/>
      <c r="O170" s="125"/>
      <c r="P170" s="125"/>
      <c r="Q170" s="125"/>
      <c r="R170" s="125"/>
    </row>
    <row r="171" spans="1:18" s="139" customFormat="1" ht="49.5" customHeight="1">
      <c r="A171" s="270" t="s">
        <v>54</v>
      </c>
      <c r="B171" s="271"/>
      <c r="C171" s="271"/>
      <c r="D171" s="272"/>
      <c r="E171" s="94" t="s">
        <v>12</v>
      </c>
      <c r="F171" s="231"/>
      <c r="G171" s="79"/>
      <c r="H171" s="75">
        <f>IF(E171="Agree",1,0)</f>
        <v>0</v>
      </c>
      <c r="I171" s="75">
        <f>IF(F67&gt;5,1,0)</f>
        <v>0</v>
      </c>
      <c r="J171" s="43"/>
      <c r="K171" s="125"/>
      <c r="L171" s="125"/>
      <c r="M171" s="125"/>
      <c r="N171" s="125"/>
      <c r="O171" s="125"/>
      <c r="P171" s="125"/>
      <c r="Q171" s="125"/>
      <c r="R171" s="125"/>
    </row>
    <row r="172" spans="1:18" s="139" customFormat="1" ht="63.75" customHeight="1">
      <c r="A172" s="273" t="s">
        <v>51</v>
      </c>
      <c r="B172" s="274"/>
      <c r="C172" s="274"/>
      <c r="D172" s="274"/>
      <c r="E172" s="274"/>
      <c r="F172" s="275"/>
      <c r="G172" s="79"/>
      <c r="H172" s="75">
        <f>SUM(H170:I171)</f>
        <v>0</v>
      </c>
      <c r="I172" s="78"/>
      <c r="J172" s="43"/>
      <c r="K172" s="125"/>
      <c r="L172" s="125"/>
      <c r="M172" s="125"/>
      <c r="N172" s="125"/>
      <c r="O172" s="125"/>
      <c r="P172" s="125"/>
      <c r="Q172" s="125"/>
      <c r="R172" s="125"/>
    </row>
    <row r="173" spans="1:18" s="139" customFormat="1">
      <c r="A173" s="232"/>
      <c r="F173" s="223"/>
      <c r="G173" s="79"/>
      <c r="H173" s="75"/>
      <c r="I173" s="78"/>
      <c r="J173" s="43"/>
      <c r="K173" s="125"/>
      <c r="L173" s="125"/>
      <c r="M173" s="125"/>
      <c r="N173" s="125"/>
      <c r="O173" s="125"/>
      <c r="P173" s="125"/>
      <c r="Q173" s="125"/>
      <c r="R173" s="125"/>
    </row>
    <row r="174" spans="1:18" s="139" customFormat="1" ht="33" customHeight="1">
      <c r="A174" s="267" t="s">
        <v>98</v>
      </c>
      <c r="B174" s="268"/>
      <c r="C174" s="269"/>
      <c r="D174" s="121"/>
      <c r="E174" s="276" t="s">
        <v>93</v>
      </c>
      <c r="F174" s="277"/>
      <c r="G174" s="79"/>
      <c r="H174" s="75"/>
      <c r="I174" s="78"/>
      <c r="J174" s="43"/>
      <c r="K174" s="125"/>
      <c r="L174" s="125"/>
      <c r="M174" s="125"/>
      <c r="N174" s="125"/>
      <c r="O174" s="125"/>
      <c r="P174" s="125"/>
      <c r="Q174" s="125"/>
      <c r="R174" s="125"/>
    </row>
    <row r="175" spans="1:18" s="139" customFormat="1" ht="33" customHeight="1">
      <c r="A175" s="267" t="s">
        <v>99</v>
      </c>
      <c r="B175" s="268"/>
      <c r="C175" s="269"/>
      <c r="D175" s="52"/>
      <c r="E175" s="276"/>
      <c r="F175" s="277"/>
      <c r="G175" s="79"/>
      <c r="H175" s="75"/>
      <c r="I175" s="78"/>
      <c r="J175" s="43"/>
      <c r="K175" s="125"/>
      <c r="L175" s="125"/>
      <c r="M175" s="125"/>
      <c r="N175" s="125"/>
      <c r="O175" s="125"/>
      <c r="P175" s="125"/>
      <c r="Q175" s="125"/>
      <c r="R175" s="125"/>
    </row>
    <row r="176" spans="1:18" s="139" customFormat="1" ht="33" customHeight="1">
      <c r="A176" s="267" t="s">
        <v>100</v>
      </c>
      <c r="B176" s="268"/>
      <c r="C176" s="269"/>
      <c r="D176" s="52"/>
      <c r="E176" s="233"/>
      <c r="F176" s="234"/>
      <c r="G176" s="79"/>
      <c r="H176" s="75"/>
      <c r="I176" s="78"/>
      <c r="J176" s="43"/>
      <c r="K176" s="125"/>
      <c r="L176" s="125"/>
      <c r="M176" s="125"/>
      <c r="N176" s="125"/>
      <c r="O176" s="125"/>
      <c r="P176" s="125"/>
      <c r="Q176" s="125"/>
      <c r="R176" s="125"/>
    </row>
    <row r="177" spans="1:18" s="238" customFormat="1" ht="33" customHeight="1">
      <c r="A177" s="267" t="s">
        <v>66</v>
      </c>
      <c r="B177" s="268"/>
      <c r="C177" s="269"/>
      <c r="D177" s="251"/>
      <c r="E177" s="233"/>
      <c r="F177" s="234"/>
      <c r="G177" s="179"/>
      <c r="H177" s="235"/>
      <c r="I177" s="236"/>
      <c r="J177" s="236"/>
      <c r="K177" s="237"/>
      <c r="L177" s="237"/>
      <c r="M177" s="237"/>
      <c r="N177" s="237"/>
      <c r="O177" s="237"/>
      <c r="P177" s="237"/>
      <c r="Q177" s="237"/>
      <c r="R177" s="237"/>
    </row>
    <row r="178" spans="1:18" s="44" customFormat="1" ht="30" customHeight="1">
      <c r="A178" s="258" t="s">
        <v>168</v>
      </c>
      <c r="B178" s="259"/>
      <c r="C178" s="259"/>
      <c r="D178" s="259"/>
      <c r="E178" s="259"/>
      <c r="F178" s="260"/>
      <c r="I178" s="134"/>
    </row>
    <row r="179" spans="1:18" s="179" customFormat="1" ht="8.1" customHeight="1" thickBot="1">
      <c r="A179" s="183"/>
      <c r="B179" s="184"/>
      <c r="C179" s="239"/>
      <c r="D179" s="240"/>
      <c r="E179" s="241"/>
      <c r="F179" s="173"/>
      <c r="H179" s="235"/>
      <c r="I179" s="236"/>
      <c r="J179" s="236"/>
      <c r="K179" s="236"/>
      <c r="L179" s="236"/>
      <c r="M179" s="236"/>
      <c r="N179" s="236"/>
      <c r="O179" s="236"/>
      <c r="P179" s="236"/>
      <c r="Q179" s="236"/>
      <c r="R179" s="236"/>
    </row>
  </sheetData>
  <sheetProtection password="CF6A" sheet="1" objects="1" scenarios="1" selectLockedCells="1"/>
  <customSheetViews>
    <customSheetView guid="{979E1125-330A-42AB-A008-1726AFA16C0C}" scale="80" showPageBreaks="1" showGridLines="0" hiddenRows="1" hiddenColumns="1" view="pageLayout" topLeftCell="A126">
      <selection activeCell="G130" sqref="G130"/>
      <rowBreaks count="5" manualBreakCount="5">
        <brk id="32" max="16383" man="1"/>
        <brk id="54" max="16383" man="1"/>
        <brk id="80" max="16383" man="1"/>
        <brk id="105" max="16383" man="1"/>
        <brk id="125" max="16383" man="1"/>
      </rowBreaks>
      <pageMargins left="0.5" right="0.5" top="0.8" bottom="0.5" header="0.2" footer="0.3"/>
      <pageSetup orientation="portrait" r:id="rId1"/>
      <headerFooter>
        <oddHeader>&amp;L&amp;"Trebuchet MS,Bold"&amp;14Multi-Family Rental Housing Program
Evaluation Matrix&amp;R&amp;G</oddHeader>
        <oddFooter xml:space="preserve">&amp;C&amp;"Trebuchet MS,Regular"&amp;8&amp;P of &amp;N
</oddFooter>
      </headerFooter>
    </customSheetView>
  </customSheetViews>
  <mergeCells count="49">
    <mergeCell ref="D53:E53"/>
    <mergeCell ref="B45:B53"/>
    <mergeCell ref="D45:E45"/>
    <mergeCell ref="D43:F43"/>
    <mergeCell ref="D42:F42"/>
    <mergeCell ref="D50:E50"/>
    <mergeCell ref="D51:E51"/>
    <mergeCell ref="D52:E52"/>
    <mergeCell ref="D46:E46"/>
    <mergeCell ref="D47:E47"/>
    <mergeCell ref="A2:F2"/>
    <mergeCell ref="B65:D65"/>
    <mergeCell ref="B108:D108"/>
    <mergeCell ref="B67:D67"/>
    <mergeCell ref="B93:D93"/>
    <mergeCell ref="D4:F4"/>
    <mergeCell ref="D48:E48"/>
    <mergeCell ref="D49:E49"/>
    <mergeCell ref="D6:F6"/>
    <mergeCell ref="B86:D86"/>
    <mergeCell ref="E22:F22"/>
    <mergeCell ref="E23:F23"/>
    <mergeCell ref="B11:C11"/>
    <mergeCell ref="B16:C16"/>
    <mergeCell ref="B114:D114"/>
    <mergeCell ref="B157:D157"/>
    <mergeCell ref="C115:C117"/>
    <mergeCell ref="C119:C121"/>
    <mergeCell ref="C123:C125"/>
    <mergeCell ref="C127:C129"/>
    <mergeCell ref="B132:D132"/>
    <mergeCell ref="B144:D144"/>
    <mergeCell ref="B145:D145"/>
    <mergeCell ref="B139:D139"/>
    <mergeCell ref="E144:E145"/>
    <mergeCell ref="A178:F178"/>
    <mergeCell ref="C153:E153"/>
    <mergeCell ref="C154:E154"/>
    <mergeCell ref="F144:F145"/>
    <mergeCell ref="B162:D162"/>
    <mergeCell ref="A175:C175"/>
    <mergeCell ref="A177:C177"/>
    <mergeCell ref="A176:C176"/>
    <mergeCell ref="A171:D171"/>
    <mergeCell ref="A172:F172"/>
    <mergeCell ref="A170:D170"/>
    <mergeCell ref="A169:D169"/>
    <mergeCell ref="A174:C174"/>
    <mergeCell ref="E174:F175"/>
  </mergeCells>
  <dataValidations count="15">
    <dataValidation type="list" allowBlank="1" showInputMessage="1" showErrorMessage="1" sqref="E163:E165 E27 E65 E140:E141 E86 E133:E136 E108 E158:E159">
      <formula1>$I$133:$I$135</formula1>
    </dataValidation>
    <dataValidation type="list" allowBlank="1" showInputMessage="1" showErrorMessage="1" sqref="E169:E171">
      <formula1>$H$167:$H$169</formula1>
    </dataValidation>
    <dataValidation type="list" allowBlank="1" showInputMessage="1" showErrorMessage="1" sqref="E151">
      <formula1>$I$158:$I$162</formula1>
    </dataValidation>
    <dataValidation type="list" allowBlank="1" showInputMessage="1" showErrorMessage="1" sqref="E152">
      <formula1>$I$150:$I$153</formula1>
    </dataValidation>
    <dataValidation type="list" allowBlank="1" showInputMessage="1" showErrorMessage="1" sqref="E146:E150">
      <formula1>$I$145:$I$149</formula1>
    </dataValidation>
    <dataValidation type="list" allowBlank="1" showInputMessage="1" showErrorMessage="1" sqref="E93">
      <formula1>$C$95:$C$103</formula1>
    </dataValidation>
    <dataValidation type="list" allowBlank="1" showInputMessage="1" showErrorMessage="1" sqref="E113 E131 E107 E76">
      <formula1>$C$77:$C$83</formula1>
    </dataValidation>
    <dataValidation type="list" allowBlank="1" showInputMessage="1" showErrorMessage="1" sqref="E114">
      <formula1>$H$97:$H$102</formula1>
    </dataValidation>
    <dataValidation type="list" allowBlank="1" showInputMessage="1" showErrorMessage="1" sqref="E68">
      <formula1>$C$69:$C$75</formula1>
    </dataValidation>
    <dataValidation type="list" allowBlank="1" showInputMessage="1" showErrorMessage="1" sqref="E38:E39">
      <formula1>$J$20:$J$20</formula1>
    </dataValidation>
    <dataValidation type="whole" allowBlank="1" showInputMessage="1" showErrorMessage="1" sqref="E58:E60">
      <formula1>0</formula1>
      <formula2>1000000000</formula2>
    </dataValidation>
    <dataValidation type="list" allowBlank="1" showInputMessage="1" showErrorMessage="1" sqref="E25">
      <formula1>$H$25:$S$25</formula1>
    </dataValidation>
    <dataValidation type="list" allowBlank="1" showInputMessage="1" showErrorMessage="1" sqref="E26">
      <formula1>$H$26:$K$26</formula1>
    </dataValidation>
    <dataValidation type="whole" allowBlank="1" showInputMessage="1" showErrorMessage="1" sqref="E29">
      <formula1>0</formula1>
      <formula2>99999999</formula2>
    </dataValidation>
    <dataValidation type="date" operator="greaterThanOrEqual" allowBlank="1" showInputMessage="1" showErrorMessage="1" sqref="E32:E37">
      <formula1>36892</formula1>
    </dataValidation>
  </dataValidations>
  <hyperlinks>
    <hyperlink ref="D105" r:id="rId2"/>
    <hyperlink ref="D111" r:id="rId3"/>
    <hyperlink ref="C154" r:id="rId4" display="https://www.sanantonio.gov/Portals/0/Files/GMA/Guidance/Employee2012Density_150205.pdf"/>
    <hyperlink ref="C154:E154" r:id="rId5" display="Employee 2012 Density Map"/>
  </hyperlinks>
  <pageMargins left="0.5" right="0.5" top="0.8" bottom="0.5" header="0.2" footer="0.15"/>
  <pageSetup orientation="portrait" r:id="rId6"/>
  <headerFooter>
    <oddHeader>&amp;L&amp;"Trebuchet MS,Bold"&amp;13Multi-Family Rental Housing Development Resolutions 
of Support or No Objection - APPLICATION&amp;R&amp;G</oddHeader>
    <oddFooter xml:space="preserve">&amp;C&amp;"Trebuchet MS,Regular"&amp;8&amp;P of &amp;N
</oddFooter>
  </headerFooter>
  <rowBreaks count="6" manualBreakCount="6">
    <brk id="39" max="16383" man="1"/>
    <brk id="62" max="16383" man="1"/>
    <brk id="85" max="16383" man="1"/>
    <brk id="113" max="16383" man="1"/>
    <brk id="138" max="16383" man="1"/>
    <brk id="160" max="16383" man="1"/>
  </rowBreaks>
  <legacyDrawing r:id="rId7"/>
  <legacyDrawingHF r:id="rId8"/>
</worksheet>
</file>

<file path=xl/worksheets/sheet2.xml><?xml version="1.0" encoding="utf-8"?>
<worksheet xmlns="http://schemas.openxmlformats.org/spreadsheetml/2006/main" xmlns:r="http://schemas.openxmlformats.org/officeDocument/2006/relationships">
  <sheetPr codeName="Sheet4"/>
  <dimension ref="A1:R18"/>
  <sheetViews>
    <sheetView showGridLines="0" zoomScaleNormal="100" zoomScaleSheetLayoutView="100" workbookViewId="0">
      <selection activeCell="A15" sqref="A15:I15"/>
    </sheetView>
  </sheetViews>
  <sheetFormatPr defaultColWidth="9.109375" defaultRowHeight="16.2"/>
  <cols>
    <col min="1" max="3" width="9.109375" style="28" customWidth="1"/>
    <col min="4" max="4" width="9.109375" style="28"/>
    <col min="5" max="5" width="9.109375" style="28" customWidth="1"/>
    <col min="6" max="17" width="9.109375" style="28"/>
    <col min="18" max="18" width="9.109375" style="28" customWidth="1"/>
    <col min="19" max="16384" width="9.109375" style="28"/>
  </cols>
  <sheetData>
    <row r="1" spans="1:18" s="30" customFormat="1" ht="24.9" customHeight="1">
      <c r="A1" s="29" t="s">
        <v>140</v>
      </c>
      <c r="B1" s="32"/>
      <c r="C1" s="32"/>
      <c r="D1" s="32"/>
      <c r="E1" s="32"/>
      <c r="F1" s="32"/>
      <c r="G1" s="32"/>
      <c r="H1" s="32"/>
      <c r="I1" s="33"/>
    </row>
    <row r="2" spans="1:18" s="31" customFormat="1" ht="36" customHeight="1">
      <c r="A2" s="315" t="s">
        <v>139</v>
      </c>
      <c r="B2" s="316"/>
      <c r="C2" s="316"/>
      <c r="D2" s="316"/>
      <c r="E2" s="316"/>
      <c r="F2" s="316"/>
      <c r="G2" s="316"/>
      <c r="H2" s="316"/>
      <c r="I2" s="317"/>
    </row>
    <row r="3" spans="1:18" s="1" customFormat="1" ht="8.1" customHeight="1"/>
    <row r="4" spans="1:18" s="1" customFormat="1" ht="14.4">
      <c r="A4" s="2" t="s">
        <v>11</v>
      </c>
      <c r="B4" s="3"/>
      <c r="C4" s="318">
        <f>Matrix!D4</f>
        <v>0</v>
      </c>
      <c r="D4" s="319"/>
      <c r="E4" s="319"/>
      <c r="F4" s="319"/>
      <c r="G4" s="319"/>
      <c r="H4" s="319"/>
      <c r="I4" s="320"/>
      <c r="J4" s="11"/>
      <c r="K4" s="11"/>
      <c r="L4" s="11"/>
      <c r="M4" s="11"/>
      <c r="N4" s="11"/>
      <c r="O4" s="11"/>
      <c r="P4" s="11"/>
      <c r="Q4" s="11"/>
      <c r="R4" s="11"/>
    </row>
    <row r="5" spans="1:18" s="1" customFormat="1" ht="8.1" customHeight="1">
      <c r="C5" s="24"/>
      <c r="D5" s="24"/>
      <c r="E5" s="24"/>
      <c r="F5" s="24"/>
      <c r="G5" s="25"/>
      <c r="H5" s="19"/>
      <c r="I5" s="24"/>
      <c r="J5" s="11"/>
      <c r="K5" s="11"/>
      <c r="L5" s="11"/>
      <c r="M5" s="11"/>
      <c r="N5" s="11"/>
      <c r="O5" s="11"/>
      <c r="P5" s="11"/>
      <c r="Q5" s="11"/>
      <c r="R5" s="11"/>
    </row>
    <row r="6" spans="1:18" s="4" customFormat="1" ht="14.4">
      <c r="A6" s="2" t="s">
        <v>30</v>
      </c>
      <c r="B6" s="3"/>
      <c r="C6" s="318">
        <f>Matrix!D6</f>
        <v>0</v>
      </c>
      <c r="D6" s="319"/>
      <c r="E6" s="319"/>
      <c r="F6" s="319"/>
      <c r="G6" s="319"/>
      <c r="H6" s="319"/>
      <c r="I6" s="320"/>
      <c r="J6" s="12"/>
      <c r="K6" s="12"/>
      <c r="L6" s="12"/>
      <c r="M6" s="12"/>
      <c r="N6" s="12"/>
      <c r="O6" s="12"/>
      <c r="P6" s="12"/>
      <c r="Q6" s="12"/>
      <c r="R6" s="12"/>
    </row>
    <row r="7" spans="1:18" s="4" customFormat="1" ht="16.5" customHeight="1">
      <c r="A7" s="9"/>
      <c r="B7" s="10" t="s">
        <v>42</v>
      </c>
      <c r="C7" s="307">
        <f>Matrix!D7</f>
        <v>0</v>
      </c>
      <c r="D7" s="308"/>
      <c r="E7" s="308"/>
      <c r="F7" s="309"/>
      <c r="G7" s="8"/>
      <c r="H7" s="17"/>
      <c r="I7" s="19"/>
      <c r="J7" s="12"/>
      <c r="K7" s="12"/>
      <c r="L7" s="12"/>
      <c r="M7" s="12"/>
      <c r="N7" s="12"/>
      <c r="O7" s="12"/>
      <c r="P7" s="12"/>
      <c r="Q7" s="12"/>
      <c r="R7" s="12"/>
    </row>
    <row r="8" spans="1:18" s="4" customFormat="1" ht="16.5" customHeight="1">
      <c r="A8" s="9"/>
      <c r="B8" s="10" t="s">
        <v>43</v>
      </c>
      <c r="C8" s="307">
        <f>Matrix!D8</f>
        <v>0</v>
      </c>
      <c r="D8" s="308"/>
      <c r="E8" s="308"/>
      <c r="F8" s="309"/>
      <c r="G8" s="8"/>
      <c r="H8" s="17"/>
      <c r="I8" s="19"/>
      <c r="J8" s="12"/>
      <c r="K8" s="12"/>
      <c r="L8" s="12"/>
      <c r="M8" s="12"/>
      <c r="N8" s="12"/>
      <c r="O8" s="12"/>
      <c r="P8" s="12"/>
      <c r="Q8" s="12"/>
      <c r="R8" s="12"/>
    </row>
    <row r="9" spans="1:18" s="4" customFormat="1" ht="16.5" customHeight="1">
      <c r="A9" s="9"/>
      <c r="B9" s="10" t="s">
        <v>44</v>
      </c>
      <c r="C9" s="307">
        <f>Matrix!D9</f>
        <v>0</v>
      </c>
      <c r="D9" s="308"/>
      <c r="E9" s="308"/>
      <c r="F9" s="309"/>
      <c r="G9" s="8"/>
      <c r="H9" s="17"/>
      <c r="I9" s="19"/>
      <c r="J9" s="12"/>
      <c r="K9" s="12"/>
      <c r="L9" s="12"/>
      <c r="M9" s="12"/>
      <c r="N9" s="12"/>
      <c r="O9" s="12"/>
      <c r="P9" s="12"/>
      <c r="Q9" s="12"/>
      <c r="R9" s="12"/>
    </row>
    <row r="11" spans="1:18" s="26" customFormat="1" ht="60" customHeight="1">
      <c r="A11" s="313" t="s">
        <v>166</v>
      </c>
      <c r="B11" s="313"/>
      <c r="C11" s="313"/>
      <c r="D11" s="313"/>
      <c r="E11" s="313"/>
      <c r="F11" s="313"/>
      <c r="G11" s="313"/>
      <c r="H11" s="313"/>
      <c r="I11" s="313"/>
    </row>
    <row r="12" spans="1:18" s="26" customFormat="1" ht="14.4"/>
    <row r="13" spans="1:18" s="26" customFormat="1" ht="14.4"/>
    <row r="14" spans="1:18" s="26" customFormat="1" ht="15">
      <c r="A14" s="27" t="s">
        <v>167</v>
      </c>
    </row>
    <row r="15" spans="1:18" ht="399.9" customHeight="1">
      <c r="A15" s="310"/>
      <c r="B15" s="311"/>
      <c r="C15" s="311"/>
      <c r="D15" s="311"/>
      <c r="E15" s="311"/>
      <c r="F15" s="311"/>
      <c r="G15" s="311"/>
      <c r="H15" s="311"/>
      <c r="I15" s="312"/>
    </row>
    <row r="17" spans="1:9" ht="33" customHeight="1">
      <c r="A17" s="314" t="s">
        <v>138</v>
      </c>
      <c r="B17" s="314"/>
      <c r="C17" s="314"/>
      <c r="D17" s="314"/>
      <c r="E17" s="314"/>
      <c r="F17" s="314"/>
      <c r="G17" s="314"/>
      <c r="H17" s="314"/>
      <c r="I17" s="314"/>
    </row>
    <row r="18" spans="1:9" ht="105.9" customHeight="1">
      <c r="A18" s="310"/>
      <c r="B18" s="311"/>
      <c r="C18" s="311"/>
      <c r="D18" s="311"/>
      <c r="E18" s="311"/>
      <c r="F18" s="311"/>
      <c r="G18" s="311"/>
      <c r="H18" s="311"/>
      <c r="I18" s="312"/>
    </row>
  </sheetData>
  <sheetProtection password="CF6A" sheet="1" objects="1" scenarios="1" selectLockedCells="1"/>
  <customSheetViews>
    <customSheetView guid="{979E1125-330A-42AB-A008-1726AFA16C0C}" scale="75" topLeftCell="A29">
      <selection activeCell="A29" sqref="A29:C42"/>
      <pageMargins left="0.7" right="0.7" top="0.75" bottom="0.75" header="0.3" footer="0.3"/>
      <pageSetup orientation="portrait" r:id="rId1"/>
    </customSheetView>
  </customSheetViews>
  <mergeCells count="10">
    <mergeCell ref="A2:I2"/>
    <mergeCell ref="C4:I4"/>
    <mergeCell ref="C6:I6"/>
    <mergeCell ref="C7:F7"/>
    <mergeCell ref="C8:F8"/>
    <mergeCell ref="C9:F9"/>
    <mergeCell ref="A15:I15"/>
    <mergeCell ref="A11:I11"/>
    <mergeCell ref="A17:I17"/>
    <mergeCell ref="A18:I18"/>
  </mergeCells>
  <pageMargins left="0.7" right="0.7" top="1"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Narrative</vt:lpstr>
      <vt:lpstr>Matrix!Print_Titles</vt:lpstr>
      <vt:lpstr>Narrative!Print_Titles</vt:lpstr>
    </vt:vector>
  </TitlesOfParts>
  <Company>COSA 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ls21334</dc:creator>
  <cp:lastModifiedBy>KF18272</cp:lastModifiedBy>
  <cp:lastPrinted>2015-11-18T14:35:48Z</cp:lastPrinted>
  <dcterms:created xsi:type="dcterms:W3CDTF">2014-07-22T14:31:41Z</dcterms:created>
  <dcterms:modified xsi:type="dcterms:W3CDTF">2016-06-21T14:05:20Z</dcterms:modified>
</cp:coreProperties>
</file>